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asmina\Documents\JUDO ZVEZA 2020\IZOLA 2020\"/>
    </mc:Choice>
  </mc:AlternateContent>
  <xr:revisionPtr revIDLastSave="0" documentId="13_ncr:1_{9C6FBC2C-2E73-49B4-8599-8A7C8FD3E394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RAZDELITEV PO SOBAH" sheetId="3" r:id="rId1"/>
    <sheet name="REZERVACIJA NASTANITVE" sheetId="1" r:id="rId2"/>
    <sheet name="PREDRAČUN" sheetId="2" r:id="rId3"/>
  </sheets>
  <definedNames>
    <definedName name="_xlnm.Print_Area" localSheetId="1">'REZERVACIJA NASTANITVE'!$A$1:$H$54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F8" i="2" l="1"/>
  <c r="H44" i="1" l="1"/>
  <c r="H45" i="1"/>
  <c r="E30" i="2"/>
  <c r="F30" i="2" s="1"/>
  <c r="E29" i="2"/>
  <c r="F29" i="2" s="1"/>
  <c r="E28" i="2"/>
  <c r="F28" i="2"/>
  <c r="G28" i="2" s="1"/>
  <c r="E27" i="2"/>
  <c r="E25" i="2"/>
  <c r="A10" i="2"/>
  <c r="F22" i="2"/>
  <c r="G22" i="2" s="1"/>
  <c r="E21" i="2"/>
  <c r="F21" i="2" s="1"/>
  <c r="G21" i="2" s="1"/>
  <c r="E20" i="2"/>
  <c r="F20" i="2" s="1"/>
  <c r="G20" i="2" s="1"/>
  <c r="E19" i="2"/>
  <c r="E18" i="2"/>
  <c r="A9" i="2"/>
  <c r="A8" i="2"/>
  <c r="G25" i="2" l="1"/>
  <c r="G30" i="2"/>
  <c r="F25" i="2"/>
  <c r="F27" i="2"/>
  <c r="G27" i="2" s="1"/>
  <c r="G29" i="2"/>
  <c r="F19" i="2"/>
  <c r="G19" i="2" s="1"/>
  <c r="F18" i="2"/>
  <c r="G18" i="2" s="1"/>
  <c r="B38" i="1"/>
  <c r="H38" i="1" s="1"/>
  <c r="B41" i="1"/>
  <c r="H41" i="1" s="1"/>
  <c r="B42" i="1"/>
  <c r="H42" i="1" s="1"/>
  <c r="H17" i="1"/>
  <c r="H31" i="1"/>
  <c r="H34" i="1"/>
  <c r="H16" i="1"/>
  <c r="H24" i="1"/>
  <c r="H23" i="1"/>
  <c r="H21" i="1"/>
  <c r="H20" i="1"/>
  <c r="B22" i="2"/>
  <c r="H22" i="2" s="1"/>
  <c r="B21" i="2"/>
  <c r="H21" i="2" s="1"/>
  <c r="B20" i="2"/>
  <c r="H20" i="2" s="1"/>
  <c r="B19" i="2"/>
  <c r="C18" i="2"/>
  <c r="H18" i="2" s="1"/>
  <c r="F45" i="1"/>
  <c r="B45" i="1" s="1"/>
  <c r="F46" i="1"/>
  <c r="B46" i="1" s="1"/>
  <c r="H46" i="1" s="1"/>
  <c r="F47" i="1"/>
  <c r="B47" i="1" s="1"/>
  <c r="H47" i="1" s="1"/>
  <c r="F48" i="1"/>
  <c r="B48" i="1" s="1"/>
  <c r="H48" i="1" s="1"/>
  <c r="F49" i="1"/>
  <c r="B49" i="1" s="1"/>
  <c r="H49" i="1" s="1"/>
  <c r="F44" i="1"/>
  <c r="B44" i="1" s="1"/>
  <c r="F38" i="1"/>
  <c r="F39" i="1"/>
  <c r="B39" i="1" s="1"/>
  <c r="H39" i="1" s="1"/>
  <c r="F40" i="1"/>
  <c r="B40" i="1" s="1"/>
  <c r="F41" i="1"/>
  <c r="F42" i="1"/>
  <c r="F37" i="1"/>
  <c r="B37" i="1" s="1"/>
  <c r="F30" i="1"/>
  <c r="B30" i="1" s="1"/>
  <c r="F31" i="1"/>
  <c r="B31" i="1" s="1"/>
  <c r="F32" i="1"/>
  <c r="H32" i="1" s="1"/>
  <c r="F33" i="1"/>
  <c r="H33" i="1" s="1"/>
  <c r="F34" i="1"/>
  <c r="B34" i="1" s="1"/>
  <c r="F29" i="1"/>
  <c r="B29" i="1" s="1"/>
  <c r="H19" i="2" l="1"/>
  <c r="H29" i="1"/>
  <c r="H30" i="1"/>
  <c r="B29" i="2"/>
  <c r="H29" i="2" s="1"/>
  <c r="B30" i="2"/>
  <c r="H30" i="2" s="1"/>
  <c r="B27" i="2"/>
  <c r="H27" i="2" s="1"/>
  <c r="H37" i="1"/>
  <c r="H40" i="1"/>
  <c r="B28" i="2"/>
  <c r="H28" i="2" s="1"/>
  <c r="B33" i="1"/>
  <c r="B32" i="1"/>
  <c r="B25" i="2" s="1"/>
  <c r="H25" i="2" s="1"/>
  <c r="H51" i="1" l="1"/>
  <c r="H34" i="2"/>
  <c r="H32" i="2" s="1"/>
  <c r="H33" i="2" s="1"/>
</calcChain>
</file>

<file path=xl/sharedStrings.xml><?xml version="1.0" encoding="utf-8"?>
<sst xmlns="http://schemas.openxmlformats.org/spreadsheetml/2006/main" count="204" uniqueCount="70">
  <si>
    <t>JUDO ŠOLA IZOLA 2020</t>
  </si>
  <si>
    <t xml:space="preserve">1.DEL </t>
  </si>
  <si>
    <t>01.08. - 06.08.2020</t>
  </si>
  <si>
    <t>DVOPOSTELJNA SOBA</t>
  </si>
  <si>
    <t>ŠT.SOB</t>
  </si>
  <si>
    <t>DVO/TRI/ŠTIRI POSTELJNE SOBE</t>
  </si>
  <si>
    <t>ŠT.NOČI</t>
  </si>
  <si>
    <t>€/PAKET</t>
  </si>
  <si>
    <t>UČILNICE 5-6 OSEB</t>
  </si>
  <si>
    <t>HOTEL RIVIERA - polni penzion</t>
  </si>
  <si>
    <t>HOTEL DELFIN - polni penzion</t>
  </si>
  <si>
    <t>HOTEL DELFIN - pol penzion</t>
  </si>
  <si>
    <t>ENOPOSTELJNA SOBA</t>
  </si>
  <si>
    <t>€/DAN</t>
  </si>
  <si>
    <t>prihod</t>
  </si>
  <si>
    <t>odhod</t>
  </si>
  <si>
    <t>ZNESEK</t>
  </si>
  <si>
    <t>SKUPAJ</t>
  </si>
  <si>
    <t>Cena</t>
  </si>
  <si>
    <t>št.oseb</t>
  </si>
  <si>
    <t>Skupaj</t>
  </si>
  <si>
    <t>št.sob</t>
  </si>
  <si>
    <t>IZOLA 2020 PAKET</t>
  </si>
  <si>
    <t>IZOLA 2020 PO DNEVIH</t>
  </si>
  <si>
    <t xml:space="preserve">Hotel Riviera </t>
  </si>
  <si>
    <t>št.dni</t>
  </si>
  <si>
    <t>Hotel Delfin polni penzion - DVOPOSTELJNA</t>
  </si>
  <si>
    <t>Hotel Delfin pol penzion ENOPOSTELJNA</t>
  </si>
  <si>
    <t>Hotel Delfin pol penzion DVOPOSTELJNA</t>
  </si>
  <si>
    <t>Hotel Delfin polni penzion ENOPOSTELJNA</t>
  </si>
  <si>
    <t>Datum plačila na TRR: do 29.07.2020</t>
  </si>
  <si>
    <t>Datum plačila z gotovino: ob prihodu</t>
  </si>
  <si>
    <t>ČLANI/ČLANICE, MLADINCI/MLADINKE</t>
  </si>
  <si>
    <r>
      <t>KLUB</t>
    </r>
    <r>
      <rPr>
        <b/>
        <sz val="20"/>
        <color rgb="FFFF0000"/>
        <rFont val="Cambria"/>
        <family val="1"/>
        <charset val="238"/>
      </rPr>
      <t>*</t>
    </r>
  </si>
  <si>
    <r>
      <t>Pošta</t>
    </r>
    <r>
      <rPr>
        <b/>
        <sz val="12"/>
        <color rgb="FFFF0000"/>
        <rFont val="Cambria"/>
        <family val="1"/>
        <charset val="238"/>
      </rPr>
      <t>*</t>
    </r>
  </si>
  <si>
    <t>(PODATKI OZNAČENI Z RDEČO ZVEZDICO SO OBVEZNI</t>
  </si>
  <si>
    <r>
      <t>Ulica</t>
    </r>
    <r>
      <rPr>
        <b/>
        <sz val="12"/>
        <color rgb="FFFF0000"/>
        <rFont val="Cambria"/>
        <family val="1"/>
        <charset val="238"/>
      </rPr>
      <t>*</t>
    </r>
  </si>
  <si>
    <t>št.penzionov</t>
  </si>
  <si>
    <t>SKUPAJ ZA PLAČILO</t>
  </si>
  <si>
    <t>REZERVACIJA NASTANITVE ČLANI/ČLANICE, MLADINCI/MLADINKE</t>
  </si>
  <si>
    <t>JUDO ZVEZA SLOVENIJE, PARTIZANSKA 35, 2310 SLOVENSKA BISTRICA</t>
  </si>
  <si>
    <t>TRR: SI56 04430 0000 380 257</t>
  </si>
  <si>
    <t>Sklic:</t>
  </si>
  <si>
    <t>010608-2020</t>
  </si>
  <si>
    <t>Namen: IZOLA 2020 - 1.DEL</t>
  </si>
  <si>
    <t xml:space="preserve">ŠT.OSEB, ki jih prijavljate </t>
  </si>
  <si>
    <t xml:space="preserve">SKUPNO ŠT.OSEB, ki jih prijavljate </t>
  </si>
  <si>
    <t>REZERVACIJA PO DNEVIH</t>
  </si>
  <si>
    <t>kosilo</t>
  </si>
  <si>
    <t>večerja</t>
  </si>
  <si>
    <t>REZERVACIJA PAKET 5 DNI</t>
  </si>
  <si>
    <t>izberite 1.OBROK ob prihodu</t>
  </si>
  <si>
    <t>Predračun</t>
  </si>
  <si>
    <t>Cena z DDV</t>
  </si>
  <si>
    <t>Hotel Riviera paket 5 dni</t>
  </si>
  <si>
    <t>DDV 9,5%</t>
  </si>
  <si>
    <t>Hotel Delfin paket 5 dni - polni penzion - ENOPOSTELJNA</t>
  </si>
  <si>
    <t>Hotel Delfin paket 5 dni -  polni penzion - DVOPOSTELJNA</t>
  </si>
  <si>
    <t>Hotel Delfin paket 5 dni - pol penzion ENOPOSTELJNA</t>
  </si>
  <si>
    <t>Hotel Delfin paket 5 dni - pol penzion DVOPOSTELJNA</t>
  </si>
  <si>
    <t>SKUPAJ BREZ DDV</t>
  </si>
  <si>
    <t>9,5% DDV</t>
  </si>
  <si>
    <t>ZADEVA: IZOLA 2020 1.del</t>
  </si>
  <si>
    <r>
      <t>DŠ:</t>
    </r>
    <r>
      <rPr>
        <b/>
        <sz val="12"/>
        <color rgb="FFFF0000"/>
        <rFont val="Cambria"/>
        <family val="1"/>
        <charset val="238"/>
      </rPr>
      <t>*</t>
    </r>
  </si>
  <si>
    <t>Imena po sobah</t>
  </si>
  <si>
    <t>REZERVACIJA PAKET 5 DNI 01.08. - 06.08.2020</t>
  </si>
  <si>
    <t>Datum</t>
  </si>
  <si>
    <t>PO POTREBI VSTAVITE VRSTICE</t>
  </si>
  <si>
    <t>ID za DDV:</t>
  </si>
  <si>
    <t>RAZDELITEV PO SOBAH - ČLANI/ČLANICE, MLADINCI/MLADINKE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</si>
</sst>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&quot;€&quot;"/>
  </numFmts>
  <fonts count="47" x14ac:knownFonts="1">
    <font>
      <sz val="10"/>
      <color rgb="FF000000"/>
      <name val="Arial"/>
    </font>
    <font>
      <sz val="11"/>
      <color rgb="FF000000"/>
      <name val="Cambria"/>
      <family val="1"/>
      <charset val="238"/>
    </font>
    <font>
      <b/>
      <sz val="20"/>
      <color rgb="FF00B0F0"/>
      <name val="Cambria"/>
      <family val="1"/>
      <charset val="238"/>
    </font>
    <font>
      <b/>
      <sz val="15"/>
      <color rgb="FF002060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sz val="20"/>
      <color rgb="FF76B531"/>
      <name val="Cambria"/>
      <family val="1"/>
      <charset val="238"/>
    </font>
    <font>
      <sz val="20"/>
      <color rgb="FF000000"/>
      <name val="Cambria"/>
      <family val="1"/>
      <charset val="238"/>
    </font>
    <font>
      <b/>
      <sz val="15"/>
      <color rgb="FF00B0F0"/>
      <name val="Cambria"/>
      <family val="1"/>
      <charset val="238"/>
    </font>
    <font>
      <b/>
      <sz val="12"/>
      <color rgb="FF00B0F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b/>
      <sz val="12"/>
      <color rgb="FF76B531"/>
      <name val="Cambria"/>
      <family val="1"/>
      <charset val="238"/>
    </font>
    <font>
      <sz val="10"/>
      <color theme="0"/>
      <name val="Arial"/>
      <family val="2"/>
      <charset val="238"/>
    </font>
    <font>
      <sz val="12"/>
      <color theme="0"/>
      <name val="Cambria"/>
      <family val="1"/>
      <charset val="238"/>
    </font>
    <font>
      <sz val="11"/>
      <color theme="0"/>
      <name val="Cambria"/>
      <family val="1"/>
      <charset val="238"/>
    </font>
    <font>
      <b/>
      <sz val="12"/>
      <color theme="0"/>
      <name val="Cambria"/>
      <family val="1"/>
      <charset val="238"/>
    </font>
    <font>
      <sz val="1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666666"/>
      <name val="Cambria"/>
      <family val="1"/>
      <charset val="238"/>
    </font>
    <font>
      <sz val="20"/>
      <color rgb="FF6D64E8"/>
      <name val="Cambria"/>
      <family val="1"/>
      <charset val="238"/>
    </font>
    <font>
      <sz val="10"/>
      <color rgb="FF6D64E8"/>
      <name val="Cambria"/>
      <family val="1"/>
      <charset val="238"/>
    </font>
    <font>
      <b/>
      <sz val="33"/>
      <color rgb="FF00B0F0"/>
      <name val="Cambria"/>
      <family val="1"/>
      <charset val="238"/>
    </font>
    <font>
      <sz val="10"/>
      <color rgb="FF00B0F0"/>
      <name val="Cambria"/>
      <family val="1"/>
      <charset val="238"/>
    </font>
    <font>
      <b/>
      <sz val="12"/>
      <color rgb="FF434343"/>
      <name val="Cambria"/>
      <family val="1"/>
      <charset val="238"/>
    </font>
    <font>
      <sz val="10"/>
      <color rgb="FF999999"/>
      <name val="Cambria"/>
      <family val="1"/>
      <charset val="238"/>
    </font>
    <font>
      <sz val="18"/>
      <color rgb="FFE01B84"/>
      <name val="Cambria"/>
      <family val="1"/>
      <charset val="238"/>
    </font>
    <font>
      <b/>
      <sz val="20"/>
      <color rgb="FFE01B84"/>
      <name val="Cambria"/>
      <family val="1"/>
      <charset val="238"/>
    </font>
    <font>
      <b/>
      <sz val="20"/>
      <name val="Cambria"/>
      <family val="1"/>
      <charset val="238"/>
    </font>
    <font>
      <b/>
      <sz val="20"/>
      <color rgb="FFFF0000"/>
      <name val="Cambria"/>
      <family val="1"/>
      <charset val="238"/>
    </font>
    <font>
      <b/>
      <sz val="12"/>
      <color rgb="FFFF0000"/>
      <name val="Cambria"/>
      <family val="1"/>
      <charset val="238"/>
    </font>
    <font>
      <sz val="11"/>
      <name val="Cambria"/>
      <family val="1"/>
      <charset val="238"/>
    </font>
    <font>
      <b/>
      <sz val="15"/>
      <name val="Cambria"/>
      <family val="1"/>
      <charset val="238"/>
    </font>
    <font>
      <sz val="20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b/>
      <sz val="14"/>
      <color rgb="FF00B0F0"/>
      <name val="Cambria"/>
      <family val="1"/>
      <charset val="238"/>
    </font>
    <font>
      <b/>
      <sz val="10"/>
      <color rgb="FF00B0F0"/>
      <name val="Cambria"/>
      <family val="1"/>
      <charset val="238"/>
    </font>
    <font>
      <sz val="10"/>
      <color rgb="FF76B531"/>
      <name val="Cambria"/>
      <family val="1"/>
      <charset val="238"/>
    </font>
    <font>
      <b/>
      <sz val="15"/>
      <color theme="0"/>
      <name val="Cambria"/>
      <family val="1"/>
      <charset val="238"/>
    </font>
    <font>
      <sz val="11"/>
      <color rgb="FFFF0000"/>
      <name val="Cambria"/>
      <family val="1"/>
      <charset val="238"/>
    </font>
    <font>
      <sz val="10"/>
      <color theme="0" tint="-0.249977111117893"/>
      <name val="Cambria"/>
      <family val="1"/>
      <charset val="238"/>
    </font>
    <font>
      <b/>
      <sz val="12"/>
      <color theme="0" tint="-0.249977111117893"/>
      <name val="Cambria"/>
      <family val="1"/>
      <charset val="238"/>
    </font>
    <font>
      <b/>
      <sz val="14"/>
      <color theme="0" tint="-0.249977111117893"/>
      <name val="Cambria"/>
      <family val="1"/>
      <charset val="238"/>
    </font>
    <font>
      <b/>
      <sz val="10"/>
      <color theme="0" tint="-0.249977111117893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rgb="FFC00000"/>
      <name val="Cambria"/>
      <family val="1"/>
      <charset val="238"/>
    </font>
    <font>
      <b/>
      <sz val="15"/>
      <color rgb="FFFF0000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8E4"/>
        <bgColor rgb="FFF3F3F3"/>
      </patternFill>
    </fill>
    <fill>
      <patternFill patternType="solid">
        <fgColor rgb="FFE7F9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7F9FF"/>
        <bgColor rgb="FFF3F3F3"/>
      </patternFill>
    </fill>
    <fill>
      <patternFill patternType="solid">
        <fgColor rgb="FFE7F9FF"/>
        <bgColor indexed="64"/>
      </patternFill>
    </fill>
    <fill>
      <patternFill patternType="solid">
        <fgColor rgb="FFEEF8E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14" fontId="18" fillId="0" borderId="0" xfId="0" applyNumberFormat="1" applyFont="1" applyAlignment="1"/>
    <xf numFmtId="0" fontId="19" fillId="0" borderId="0" xfId="0" applyFont="1"/>
    <xf numFmtId="0" fontId="20" fillId="0" borderId="0" xfId="0" applyFont="1" applyAlignment="1"/>
    <xf numFmtId="0" fontId="18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1" xfId="0" applyFont="1" applyBorder="1" applyAlignment="1"/>
    <xf numFmtId="0" fontId="16" fillId="0" borderId="1" xfId="0" applyFont="1" applyBorder="1"/>
    <xf numFmtId="0" fontId="8" fillId="0" borderId="0" xfId="0" applyFont="1" applyAlignment="1">
      <alignment vertical="center"/>
    </xf>
    <xf numFmtId="0" fontId="22" fillId="0" borderId="0" xfId="0" applyFont="1" applyAlignment="1"/>
    <xf numFmtId="0" fontId="17" fillId="0" borderId="2" xfId="0" applyFont="1" applyBorder="1" applyAlignment="1"/>
    <xf numFmtId="0" fontId="18" fillId="2" borderId="2" xfId="0" applyFont="1" applyFill="1" applyBorder="1" applyAlignment="1">
      <alignment horizontal="right"/>
    </xf>
    <xf numFmtId="165" fontId="18" fillId="2" borderId="2" xfId="0" applyNumberFormat="1" applyFont="1" applyFill="1" applyBorder="1" applyAlignment="1"/>
    <xf numFmtId="0" fontId="17" fillId="0" borderId="7" xfId="0" applyFont="1" applyBorder="1" applyAlignment="1"/>
    <xf numFmtId="0" fontId="18" fillId="2" borderId="7" xfId="0" applyFont="1" applyFill="1" applyBorder="1" applyAlignment="1">
      <alignment horizontal="right"/>
    </xf>
    <xf numFmtId="165" fontId="18" fillId="2" borderId="7" xfId="0" applyNumberFormat="1" applyFont="1" applyFill="1" applyBorder="1" applyAlignment="1"/>
    <xf numFmtId="0" fontId="17" fillId="0" borderId="12" xfId="0" applyFont="1" applyBorder="1" applyAlignment="1"/>
    <xf numFmtId="0" fontId="18" fillId="2" borderId="12" xfId="0" applyFont="1" applyFill="1" applyBorder="1" applyAlignment="1">
      <alignment horizontal="right"/>
    </xf>
    <xf numFmtId="165" fontId="18" fillId="2" borderId="12" xfId="0" applyNumberFormat="1" applyFont="1" applyFill="1" applyBorder="1" applyAlignment="1"/>
    <xf numFmtId="0" fontId="16" fillId="0" borderId="0" xfId="0" applyFont="1" applyFill="1" applyAlignment="1"/>
    <xf numFmtId="0" fontId="8" fillId="0" borderId="4" xfId="0" applyFont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7" fillId="6" borderId="9" xfId="0" applyFont="1" applyFill="1" applyBorder="1" applyAlignment="1">
      <alignment vertical="center" wrapText="1"/>
    </xf>
    <xf numFmtId="0" fontId="17" fillId="7" borderId="9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17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/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 applyAlignment="1"/>
    <xf numFmtId="165" fontId="18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/>
    <xf numFmtId="0" fontId="18" fillId="0" borderId="3" xfId="0" applyFont="1" applyFill="1" applyBorder="1" applyAlignment="1">
      <alignment horizontal="right"/>
    </xf>
    <xf numFmtId="14" fontId="16" fillId="0" borderId="0" xfId="0" applyNumberFormat="1" applyFont="1" applyFill="1" applyAlignment="1"/>
    <xf numFmtId="0" fontId="17" fillId="0" borderId="0" xfId="0" applyFont="1" applyFill="1" applyAlignment="1"/>
    <xf numFmtId="0" fontId="1" fillId="0" borderId="0" xfId="0" applyFont="1" applyAlignment="1" applyProtection="1">
      <protection locked="0"/>
    </xf>
    <xf numFmtId="165" fontId="1" fillId="0" borderId="0" xfId="0" applyNumberFormat="1" applyFont="1" applyAlignment="1" applyProtection="1">
      <protection locked="0"/>
    </xf>
    <xf numFmtId="0" fontId="30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7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165" fontId="3" fillId="0" borderId="0" xfId="0" applyNumberFormat="1" applyFont="1" applyAlignment="1" applyProtection="1">
      <protection locked="0"/>
    </xf>
    <xf numFmtId="0" fontId="31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32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33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8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protection locked="0"/>
    </xf>
    <xf numFmtId="0" fontId="3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0" fillId="3" borderId="2" xfId="0" applyFont="1" applyFill="1" applyBorder="1" applyAlignment="1" applyProtection="1">
      <alignment wrapText="1"/>
      <protection locked="0"/>
    </xf>
    <xf numFmtId="0" fontId="10" fillId="3" borderId="10" xfId="0" applyFont="1" applyFill="1" applyBorder="1" applyAlignment="1" applyProtection="1">
      <protection locked="0"/>
    </xf>
    <xf numFmtId="0" fontId="10" fillId="3" borderId="12" xfId="0" applyFont="1" applyFill="1" applyBorder="1" applyAlignment="1" applyProtection="1">
      <alignment wrapText="1"/>
      <protection locked="0"/>
    </xf>
    <xf numFmtId="0" fontId="10" fillId="3" borderId="13" xfId="0" applyFont="1" applyFill="1" applyBorder="1" applyAlignme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165" fontId="10" fillId="0" borderId="0" xfId="0" applyNumberFormat="1" applyFont="1" applyAlignment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20" xfId="0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9" fillId="0" borderId="21" xfId="0" applyFont="1" applyBorder="1" applyAlignment="1" applyProtection="1">
      <alignment wrapText="1"/>
      <protection locked="0"/>
    </xf>
    <xf numFmtId="0" fontId="10" fillId="0" borderId="22" xfId="0" applyFont="1" applyBorder="1" applyAlignment="1" applyProtection="1">
      <protection locked="0"/>
    </xf>
    <xf numFmtId="0" fontId="10" fillId="3" borderId="12" xfId="0" applyFont="1" applyFill="1" applyBorder="1" applyAlignment="1" applyProtection="1">
      <protection locked="0"/>
    </xf>
    <xf numFmtId="14" fontId="10" fillId="3" borderId="2" xfId="0" applyNumberFormat="1" applyFont="1" applyFill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14" fontId="12" fillId="0" borderId="0" xfId="0" applyNumberFormat="1" applyFont="1" applyAlignment="1" applyProtection="1">
      <protection locked="0"/>
    </xf>
    <xf numFmtId="14" fontId="10" fillId="3" borderId="12" xfId="0" applyNumberFormat="1" applyFont="1" applyFill="1" applyBorder="1" applyAlignment="1" applyProtection="1">
      <protection locked="0"/>
    </xf>
    <xf numFmtId="0" fontId="10" fillId="3" borderId="25" xfId="0" applyFont="1" applyFill="1" applyBorder="1" applyAlignment="1" applyProtection="1">
      <alignment wrapText="1"/>
      <protection locked="0"/>
    </xf>
    <xf numFmtId="14" fontId="10" fillId="3" borderId="25" xfId="0" applyNumberFormat="1" applyFont="1" applyFill="1" applyBorder="1" applyAlignment="1" applyProtection="1">
      <protection locked="0"/>
    </xf>
    <xf numFmtId="0" fontId="9" fillId="0" borderId="23" xfId="0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/>
    <xf numFmtId="165" fontId="1" fillId="0" borderId="0" xfId="0" applyNumberFormat="1" applyFont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Alignment="1" applyProtection="1"/>
    <xf numFmtId="165" fontId="3" fillId="0" borderId="0" xfId="0" applyNumberFormat="1" applyFont="1" applyAlignment="1" applyProtection="1"/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wrapText="1"/>
    </xf>
    <xf numFmtId="165" fontId="7" fillId="0" borderId="0" xfId="0" applyNumberFormat="1" applyFont="1" applyAlignment="1" applyProtection="1"/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8" fillId="3" borderId="6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/>
    <xf numFmtId="0" fontId="4" fillId="0" borderId="7" xfId="0" applyFont="1" applyBorder="1" applyAlignment="1" applyProtection="1">
      <alignment wrapText="1"/>
    </xf>
    <xf numFmtId="0" fontId="4" fillId="0" borderId="7" xfId="0" applyFont="1" applyBorder="1" applyAlignment="1" applyProtection="1"/>
    <xf numFmtId="165" fontId="4" fillId="0" borderId="7" xfId="0" applyNumberFormat="1" applyFont="1" applyBorder="1" applyAlignment="1" applyProtection="1"/>
    <xf numFmtId="165" fontId="4" fillId="0" borderId="19" xfId="0" applyNumberFormat="1" applyFont="1" applyBorder="1" applyAlignment="1" applyProtection="1"/>
    <xf numFmtId="0" fontId="10" fillId="0" borderId="9" xfId="0" applyFont="1" applyBorder="1" applyAlignment="1" applyProtection="1">
      <alignment wrapText="1"/>
    </xf>
    <xf numFmtId="0" fontId="10" fillId="0" borderId="2" xfId="0" applyFont="1" applyFill="1" applyBorder="1" applyAlignment="1" applyProtection="1"/>
    <xf numFmtId="0" fontId="10" fillId="0" borderId="11" xfId="0" applyFont="1" applyBorder="1" applyAlignment="1" applyProtection="1"/>
    <xf numFmtId="0" fontId="10" fillId="0" borderId="12" xfId="0" applyFont="1" applyFill="1" applyBorder="1" applyAlignment="1" applyProtection="1"/>
    <xf numFmtId="14" fontId="10" fillId="0" borderId="2" xfId="0" applyNumberFormat="1" applyFont="1" applyBorder="1" applyAlignment="1" applyProtection="1"/>
    <xf numFmtId="0" fontId="10" fillId="0" borderId="2" xfId="0" applyFont="1" applyBorder="1" applyAlignment="1" applyProtection="1"/>
    <xf numFmtId="165" fontId="10" fillId="0" borderId="2" xfId="0" applyNumberFormat="1" applyFont="1" applyBorder="1" applyAlignment="1" applyProtection="1"/>
    <xf numFmtId="165" fontId="10" fillId="0" borderId="14" xfId="0" applyNumberFormat="1" applyFont="1" applyBorder="1" applyAlignment="1" applyProtection="1"/>
    <xf numFmtId="14" fontId="10" fillId="0" borderId="12" xfId="0" applyNumberFormat="1" applyFont="1" applyBorder="1" applyAlignment="1" applyProtection="1"/>
    <xf numFmtId="0" fontId="10" fillId="0" borderId="12" xfId="0" applyFont="1" applyBorder="1" applyAlignment="1" applyProtection="1"/>
    <xf numFmtId="165" fontId="10" fillId="0" borderId="12" xfId="0" applyNumberFormat="1" applyFont="1" applyBorder="1" applyAlignment="1" applyProtection="1"/>
    <xf numFmtId="165" fontId="10" fillId="0" borderId="15" xfId="0" applyNumberFormat="1" applyFont="1" applyBorder="1" applyAlignment="1" applyProtection="1"/>
    <xf numFmtId="0" fontId="11" fillId="3" borderId="6" xfId="0" applyFont="1" applyFill="1" applyBorder="1" applyAlignment="1" applyProtection="1">
      <alignment wrapText="1"/>
    </xf>
    <xf numFmtId="0" fontId="10" fillId="0" borderId="9" xfId="0" applyFont="1" applyBorder="1" applyAlignment="1" applyProtection="1"/>
    <xf numFmtId="0" fontId="10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>
      <alignment wrapText="1"/>
    </xf>
    <xf numFmtId="0" fontId="4" fillId="0" borderId="2" xfId="0" applyFont="1" applyBorder="1" applyAlignment="1" applyProtection="1"/>
    <xf numFmtId="165" fontId="4" fillId="0" borderId="2" xfId="0" applyNumberFormat="1" applyFont="1" applyBorder="1" applyAlignment="1" applyProtection="1"/>
    <xf numFmtId="165" fontId="4" fillId="0" borderId="14" xfId="0" applyNumberFormat="1" applyFont="1" applyBorder="1" applyAlignment="1" applyProtection="1"/>
    <xf numFmtId="0" fontId="10" fillId="0" borderId="12" xfId="0" applyFont="1" applyBorder="1" applyAlignment="1" applyProtection="1">
      <alignment wrapText="1"/>
    </xf>
    <xf numFmtId="0" fontId="10" fillId="0" borderId="24" xfId="0" applyFont="1" applyBorder="1" applyAlignment="1" applyProtection="1"/>
    <xf numFmtId="0" fontId="10" fillId="0" borderId="25" xfId="0" applyFont="1" applyFill="1" applyBorder="1" applyAlignment="1" applyProtection="1"/>
    <xf numFmtId="0" fontId="10" fillId="0" borderId="25" xfId="0" applyFont="1" applyBorder="1" applyAlignment="1" applyProtection="1"/>
    <xf numFmtId="165" fontId="10" fillId="0" borderId="25" xfId="0" applyNumberFormat="1" applyFont="1" applyBorder="1" applyAlignment="1" applyProtection="1"/>
    <xf numFmtId="165" fontId="4" fillId="0" borderId="8" xfId="0" applyNumberFormat="1" applyFont="1" applyBorder="1" applyAlignment="1" applyProtection="1"/>
    <xf numFmtId="0" fontId="10" fillId="4" borderId="2" xfId="0" applyFont="1" applyFill="1" applyBorder="1" applyAlignment="1" applyProtection="1"/>
    <xf numFmtId="0" fontId="10" fillId="4" borderId="12" xfId="0" applyFont="1" applyFill="1" applyBorder="1" applyAlignment="1" applyProtection="1"/>
    <xf numFmtId="165" fontId="10" fillId="0" borderId="10" xfId="0" applyNumberFormat="1" applyFont="1" applyBorder="1" applyAlignment="1" applyProtection="1"/>
    <xf numFmtId="165" fontId="10" fillId="0" borderId="13" xfId="0" applyNumberFormat="1" applyFont="1" applyBorder="1" applyAlignment="1" applyProtection="1"/>
    <xf numFmtId="0" fontId="30" fillId="0" borderId="0" xfId="0" applyFont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wrapText="1"/>
    </xf>
    <xf numFmtId="165" fontId="8" fillId="0" borderId="0" xfId="0" applyNumberFormat="1" applyFont="1" applyAlignment="1" applyProtection="1"/>
    <xf numFmtId="0" fontId="34" fillId="0" borderId="0" xfId="0" applyFont="1" applyAlignment="1" applyProtection="1"/>
    <xf numFmtId="14" fontId="37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/>
    <xf numFmtId="49" fontId="33" fillId="0" borderId="0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right" vertical="center"/>
    </xf>
    <xf numFmtId="0" fontId="36" fillId="0" borderId="5" xfId="0" applyFont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17" fillId="0" borderId="0" xfId="0" applyFont="1" applyFill="1" applyBorder="1" applyAlignment="1"/>
    <xf numFmtId="165" fontId="18" fillId="8" borderId="8" xfId="0" applyNumberFormat="1" applyFont="1" applyFill="1" applyBorder="1" applyAlignment="1">
      <alignment vertical="center"/>
    </xf>
    <xf numFmtId="165" fontId="18" fillId="8" borderId="10" xfId="0" applyNumberFormat="1" applyFont="1" applyFill="1" applyBorder="1" applyAlignment="1">
      <alignment vertical="center"/>
    </xf>
    <xf numFmtId="165" fontId="18" fillId="8" borderId="13" xfId="0" applyNumberFormat="1" applyFont="1" applyFill="1" applyBorder="1" applyAlignment="1">
      <alignment vertical="center"/>
    </xf>
    <xf numFmtId="0" fontId="24" fillId="0" borderId="0" xfId="0" applyFont="1" applyBorder="1" applyAlignment="1"/>
    <xf numFmtId="0" fontId="8" fillId="0" borderId="0" xfId="0" applyFont="1" applyBorder="1" applyAlignment="1"/>
    <xf numFmtId="0" fontId="16" fillId="0" borderId="0" xfId="0" applyFont="1" applyBorder="1"/>
    <xf numFmtId="0" fontId="35" fillId="0" borderId="0" xfId="0" applyFont="1" applyBorder="1" applyAlignment="1">
      <alignment horizontal="right"/>
    </xf>
    <xf numFmtId="165" fontId="36" fillId="0" borderId="0" xfId="0" applyNumberFormat="1" applyFont="1" applyBorder="1" applyAlignment="1"/>
    <xf numFmtId="0" fontId="40" fillId="0" borderId="0" xfId="0" applyFont="1" applyAlignment="1"/>
    <xf numFmtId="0" fontId="40" fillId="0" borderId="0" xfId="0" applyFont="1" applyBorder="1" applyAlignment="1"/>
    <xf numFmtId="0" fontId="17" fillId="0" borderId="0" xfId="0" applyFont="1" applyBorder="1" applyAlignment="1"/>
    <xf numFmtId="0" fontId="17" fillId="7" borderId="24" xfId="0" applyFont="1" applyFill="1" applyBorder="1" applyAlignment="1">
      <alignment vertical="center" wrapText="1"/>
    </xf>
    <xf numFmtId="0" fontId="17" fillId="0" borderId="25" xfId="0" applyFont="1" applyBorder="1" applyAlignment="1"/>
    <xf numFmtId="165" fontId="18" fillId="8" borderId="2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40" fillId="0" borderId="0" xfId="0" applyFont="1" applyBorder="1"/>
    <xf numFmtId="0" fontId="42" fillId="0" borderId="0" xfId="0" applyFont="1" applyBorder="1" applyAlignment="1">
      <alignment horizontal="right"/>
    </xf>
    <xf numFmtId="165" fontId="43" fillId="0" borderId="0" xfId="0" applyNumberFormat="1" applyFont="1" applyBorder="1" applyAlignment="1"/>
    <xf numFmtId="0" fontId="40" fillId="0" borderId="0" xfId="0" applyFont="1" applyFill="1" applyBorder="1" applyAlignment="1"/>
    <xf numFmtId="0" fontId="41" fillId="0" borderId="0" xfId="0" applyFont="1" applyFill="1" applyBorder="1" applyAlignment="1"/>
    <xf numFmtId="0" fontId="40" fillId="0" borderId="0" xfId="0" applyFont="1" applyFill="1" applyBorder="1"/>
    <xf numFmtId="0" fontId="42" fillId="0" borderId="0" xfId="0" applyFont="1" applyFill="1" applyBorder="1" applyAlignment="1">
      <alignment horizontal="right"/>
    </xf>
    <xf numFmtId="165" fontId="43" fillId="0" borderId="0" xfId="0" applyNumberFormat="1" applyFont="1" applyFill="1" applyBorder="1" applyAlignment="1"/>
    <xf numFmtId="0" fontId="17" fillId="0" borderId="3" xfId="0" applyFont="1" applyFill="1" applyBorder="1" applyAlignment="1">
      <alignment vertical="center" wrapText="1"/>
    </xf>
    <xf numFmtId="165" fontId="18" fillId="0" borderId="3" xfId="0" applyNumberFormat="1" applyFont="1" applyFill="1" applyBorder="1" applyAlignment="1"/>
    <xf numFmtId="165" fontId="18" fillId="0" borderId="3" xfId="0" applyNumberFormat="1" applyFont="1" applyFill="1" applyBorder="1" applyAlignment="1">
      <alignment vertical="center"/>
    </xf>
    <xf numFmtId="0" fontId="18" fillId="0" borderId="7" xfId="0" applyFont="1" applyFill="1" applyBorder="1" applyAlignment="1">
      <alignment horizontal="right"/>
    </xf>
    <xf numFmtId="165" fontId="18" fillId="0" borderId="7" xfId="0" applyNumberFormat="1" applyFont="1" applyFill="1" applyBorder="1" applyAlignment="1"/>
    <xf numFmtId="0" fontId="18" fillId="0" borderId="2" xfId="0" applyFont="1" applyFill="1" applyBorder="1" applyAlignment="1">
      <alignment horizontal="right"/>
    </xf>
    <xf numFmtId="165" fontId="18" fillId="0" borderId="2" xfId="0" applyNumberFormat="1" applyFont="1" applyFill="1" applyBorder="1" applyAlignment="1"/>
    <xf numFmtId="0" fontId="18" fillId="0" borderId="12" xfId="0" applyFont="1" applyFill="1" applyBorder="1" applyAlignment="1">
      <alignment horizontal="right"/>
    </xf>
    <xf numFmtId="165" fontId="18" fillId="0" borderId="12" xfId="0" applyNumberFormat="1" applyFont="1" applyFill="1" applyBorder="1" applyAlignment="1"/>
    <xf numFmtId="165" fontId="18" fillId="0" borderId="19" xfId="0" applyNumberFormat="1" applyFont="1" applyFill="1" applyBorder="1" applyAlignment="1"/>
    <xf numFmtId="0" fontId="18" fillId="0" borderId="25" xfId="0" applyFont="1" applyFill="1" applyBorder="1" applyAlignment="1">
      <alignment horizontal="right"/>
    </xf>
    <xf numFmtId="165" fontId="18" fillId="0" borderId="14" xfId="0" applyNumberFormat="1" applyFont="1" applyFill="1" applyBorder="1" applyAlignment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2" fillId="0" borderId="0" xfId="0" applyFont="1" applyBorder="1" applyAlignment="1"/>
    <xf numFmtId="0" fontId="5" fillId="3" borderId="6" xfId="0" applyFont="1" applyFill="1" applyBorder="1" applyAlignment="1" applyProtection="1">
      <alignment wrapText="1"/>
      <protection locked="0"/>
    </xf>
    <xf numFmtId="0" fontId="36" fillId="0" borderId="0" xfId="0" applyFont="1" applyFill="1" applyBorder="1" applyAlignment="1">
      <alignment horizontal="right" vertical="center"/>
    </xf>
    <xf numFmtId="165" fontId="18" fillId="0" borderId="25" xfId="0" applyNumberFormat="1" applyFont="1" applyFill="1" applyBorder="1" applyAlignment="1"/>
    <xf numFmtId="165" fontId="18" fillId="3" borderId="19" xfId="0" applyNumberFormat="1" applyFont="1" applyFill="1" applyBorder="1" applyAlignment="1"/>
    <xf numFmtId="165" fontId="18" fillId="3" borderId="14" xfId="0" applyNumberFormat="1" applyFont="1" applyFill="1" applyBorder="1" applyAlignment="1"/>
    <xf numFmtId="0" fontId="11" fillId="3" borderId="26" xfId="0" applyFont="1" applyFill="1" applyBorder="1" applyAlignment="1" applyProtection="1">
      <alignment wrapText="1"/>
    </xf>
    <xf numFmtId="0" fontId="10" fillId="0" borderId="9" xfId="0" applyFont="1" applyFill="1" applyBorder="1" applyAlignment="1" applyProtection="1"/>
    <xf numFmtId="0" fontId="10" fillId="0" borderId="11" xfId="0" applyFont="1" applyFill="1" applyBorder="1" applyAlignment="1" applyProtection="1"/>
    <xf numFmtId="0" fontId="10" fillId="0" borderId="24" xfId="0" applyFont="1" applyFill="1" applyBorder="1" applyAlignment="1" applyProtection="1"/>
    <xf numFmtId="0" fontId="10" fillId="0" borderId="10" xfId="0" applyFont="1" applyFill="1" applyBorder="1" applyAlignment="1" applyProtection="1">
      <alignment wrapText="1"/>
    </xf>
    <xf numFmtId="0" fontId="10" fillId="0" borderId="13" xfId="0" applyFont="1" applyFill="1" applyBorder="1" applyAlignment="1" applyProtection="1">
      <alignment wrapText="1"/>
    </xf>
    <xf numFmtId="0" fontId="10" fillId="0" borderId="10" xfId="0" applyFont="1" applyFill="1" applyBorder="1" applyAlignment="1" applyProtection="1">
      <alignment wrapText="1"/>
      <protection locked="0"/>
    </xf>
    <xf numFmtId="0" fontId="10" fillId="0" borderId="20" xfId="0" applyFont="1" applyFill="1" applyBorder="1" applyAlignment="1" applyProtection="1">
      <alignment wrapText="1"/>
      <protection locked="0"/>
    </xf>
    <xf numFmtId="49" fontId="6" fillId="3" borderId="7" xfId="0" applyNumberFormat="1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wrapText="1"/>
    </xf>
    <xf numFmtId="0" fontId="4" fillId="0" borderId="8" xfId="0" applyFont="1" applyBorder="1" applyAlignment="1" applyProtection="1">
      <alignment wrapText="1"/>
      <protection locked="0"/>
    </xf>
    <xf numFmtId="0" fontId="10" fillId="0" borderId="13" xfId="0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wrapText="1"/>
    </xf>
    <xf numFmtId="0" fontId="10" fillId="0" borderId="12" xfId="0" applyFont="1" applyFill="1" applyBorder="1" applyAlignment="1" applyProtection="1">
      <alignment wrapText="1"/>
    </xf>
    <xf numFmtId="0" fontId="4" fillId="0" borderId="27" xfId="0" applyFont="1" applyBorder="1" applyAlignment="1" applyProtection="1">
      <alignment wrapText="1"/>
      <protection locked="0"/>
    </xf>
    <xf numFmtId="0" fontId="10" fillId="4" borderId="2" xfId="0" applyFont="1" applyFill="1" applyBorder="1" applyAlignment="1" applyProtection="1">
      <alignment wrapText="1"/>
    </xf>
    <xf numFmtId="0" fontId="10" fillId="4" borderId="12" xfId="0" applyFont="1" applyFill="1" applyBorder="1" applyAlignment="1" applyProtection="1">
      <alignment wrapText="1"/>
    </xf>
    <xf numFmtId="14" fontId="1" fillId="0" borderId="0" xfId="0" applyNumberFormat="1" applyFont="1" applyAlignment="1" applyProtection="1">
      <protection locked="0"/>
    </xf>
    <xf numFmtId="14" fontId="2" fillId="0" borderId="0" xfId="0" applyNumberFormat="1" applyFont="1" applyAlignment="1" applyProtection="1">
      <protection locked="0"/>
    </xf>
    <xf numFmtId="14" fontId="3" fillId="0" borderId="0" xfId="0" applyNumberFormat="1" applyFont="1" applyAlignment="1" applyProtection="1">
      <protection locked="0"/>
    </xf>
    <xf numFmtId="14" fontId="6" fillId="0" borderId="0" xfId="0" applyNumberFormat="1" applyFont="1" applyAlignment="1" applyProtection="1">
      <protection locked="0"/>
    </xf>
    <xf numFmtId="14" fontId="31" fillId="0" borderId="0" xfId="0" applyNumberFormat="1" applyFont="1" applyAlignment="1" applyProtection="1">
      <protection locked="0"/>
    </xf>
    <xf numFmtId="14" fontId="7" fillId="0" borderId="0" xfId="0" applyNumberFormat="1" applyFont="1" applyAlignment="1" applyProtection="1">
      <protection locked="0"/>
    </xf>
    <xf numFmtId="14" fontId="9" fillId="0" borderId="0" xfId="0" applyNumberFormat="1" applyFont="1" applyAlignment="1" applyProtection="1">
      <protection locked="0"/>
    </xf>
    <xf numFmtId="14" fontId="10" fillId="0" borderId="0" xfId="0" applyNumberFormat="1" applyFont="1" applyAlignment="1" applyProtection="1">
      <protection locked="0"/>
    </xf>
    <xf numFmtId="14" fontId="9" fillId="0" borderId="8" xfId="0" applyNumberFormat="1" applyFont="1" applyBorder="1" applyAlignment="1" applyProtection="1">
      <protection locked="0"/>
    </xf>
    <xf numFmtId="14" fontId="10" fillId="0" borderId="10" xfId="0" applyNumberFormat="1" applyFont="1" applyBorder="1" applyAlignment="1" applyProtection="1">
      <protection locked="0"/>
    </xf>
    <xf numFmtId="14" fontId="10" fillId="0" borderId="13" xfId="0" applyNumberFormat="1" applyFont="1" applyBorder="1" applyAlignment="1" applyProtection="1">
      <protection locked="0"/>
    </xf>
    <xf numFmtId="14" fontId="9" fillId="0" borderId="28" xfId="0" applyNumberFormat="1" applyFont="1" applyBorder="1" applyAlignment="1" applyProtection="1">
      <protection locked="0"/>
    </xf>
    <xf numFmtId="14" fontId="1" fillId="0" borderId="0" xfId="0" applyNumberFormat="1" applyFont="1" applyAlignment="1" applyProtection="1"/>
    <xf numFmtId="0" fontId="46" fillId="0" borderId="0" xfId="0" applyFont="1" applyAlignment="1" applyProtection="1"/>
    <xf numFmtId="49" fontId="33" fillId="0" borderId="0" xfId="0" applyNumberFormat="1" applyFont="1" applyFill="1" applyBorder="1" applyAlignment="1">
      <alignment horizontal="left" vertical="center"/>
    </xf>
    <xf numFmtId="0" fontId="8" fillId="9" borderId="6" xfId="0" applyFont="1" applyFill="1" applyBorder="1" applyAlignment="1" applyProtection="1">
      <alignment wrapText="1"/>
    </xf>
    <xf numFmtId="0" fontId="11" fillId="10" borderId="6" xfId="0" applyFont="1" applyFill="1" applyBorder="1" applyAlignment="1" applyProtection="1">
      <alignment wrapText="1"/>
    </xf>
    <xf numFmtId="0" fontId="11" fillId="10" borderId="9" xfId="0" applyFont="1" applyFill="1" applyBorder="1" applyAlignment="1" applyProtection="1">
      <alignment wrapText="1"/>
    </xf>
    <xf numFmtId="0" fontId="5" fillId="10" borderId="6" xfId="0" applyFont="1" applyFill="1" applyBorder="1" applyAlignment="1" applyProtection="1">
      <alignment wrapText="1"/>
      <protection locked="0"/>
    </xf>
    <xf numFmtId="0" fontId="11" fillId="10" borderId="9" xfId="0" applyFont="1" applyFill="1" applyBorder="1" applyAlignment="1" applyProtection="1">
      <alignment wrapText="1"/>
      <protection locked="0"/>
    </xf>
    <xf numFmtId="0" fontId="11" fillId="10" borderId="11" xfId="0" applyFont="1" applyFill="1" applyBorder="1" applyAlignment="1" applyProtection="1">
      <alignment wrapText="1"/>
      <protection locked="0"/>
    </xf>
    <xf numFmtId="0" fontId="39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49" fontId="6" fillId="3" borderId="7" xfId="0" applyNumberFormat="1" applyFont="1" applyFill="1" applyBorder="1" applyAlignment="1" applyProtection="1">
      <alignment horizontal="center"/>
      <protection locked="0"/>
    </xf>
    <xf numFmtId="49" fontId="6" fillId="3" borderId="8" xfId="0" applyNumberFormat="1" applyFont="1" applyFill="1" applyBorder="1" applyAlignment="1" applyProtection="1">
      <alignment horizontal="center"/>
      <protection locked="0"/>
    </xf>
    <xf numFmtId="49" fontId="10" fillId="3" borderId="2" xfId="0" applyNumberFormat="1" applyFont="1" applyFill="1" applyBorder="1" applyAlignment="1" applyProtection="1">
      <alignment horizontal="center"/>
      <protection locked="0"/>
    </xf>
    <xf numFmtId="49" fontId="10" fillId="3" borderId="10" xfId="0" applyNumberFormat="1" applyFont="1" applyFill="1" applyBorder="1" applyAlignment="1" applyProtection="1">
      <alignment horizontal="center"/>
      <protection locked="0"/>
    </xf>
    <xf numFmtId="49" fontId="10" fillId="3" borderId="15" xfId="0" applyNumberFormat="1" applyFont="1" applyFill="1" applyBorder="1" applyAlignment="1" applyProtection="1">
      <alignment horizontal="center"/>
      <protection locked="0"/>
    </xf>
    <xf numFmtId="49" fontId="10" fillId="3" borderId="16" xfId="0" applyNumberFormat="1" applyFont="1" applyFill="1" applyBorder="1" applyAlignment="1" applyProtection="1">
      <alignment horizontal="center"/>
      <protection locked="0"/>
    </xf>
    <xf numFmtId="49" fontId="10" fillId="3" borderId="17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18" fillId="0" borderId="1" xfId="0" applyFont="1" applyBorder="1" applyAlignment="1"/>
    <xf numFmtId="0" fontId="16" fillId="0" borderId="1" xfId="0" applyFont="1" applyBorder="1"/>
    <xf numFmtId="49" fontId="33" fillId="0" borderId="0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164" fontId="26" fillId="0" borderId="0" xfId="0" applyNumberFormat="1" applyFont="1" applyAlignment="1">
      <alignment horizontal="right" vertical="center"/>
    </xf>
    <xf numFmtId="0" fontId="17" fillId="0" borderId="0" xfId="0" applyFont="1" applyAlignment="1"/>
    <xf numFmtId="0" fontId="36" fillId="0" borderId="18" xfId="0" applyFont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EEF8E4"/>
      <color rgb="FFE7F9FF"/>
      <color rgb="FF76B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349779</xdr:colOff>
      <xdr:row>3</xdr:row>
      <xdr:rowOff>69850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9EC0AF1-F07B-4B3B-96EB-448587D90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429" cy="704850"/>
        </a:xfrm>
        <a:prstGeom prst="rect">
          <a:avLst/>
        </a:prstGeom>
      </xdr:spPr>
    </xdr:pic>
    <xdr:clientData/>
  </xdr:twoCellAnchor>
  <xdr:twoCellAnchor editAs="oneCell">
    <xdr:from>
      <xdr:col>5</xdr:col>
      <xdr:colOff>654050</xdr:colOff>
      <xdr:row>34</xdr:row>
      <xdr:rowOff>196850</xdr:rowOff>
    </xdr:from>
    <xdr:to>
      <xdr:col>7</xdr:col>
      <xdr:colOff>380238</xdr:colOff>
      <xdr:row>41</xdr:row>
      <xdr:rowOff>88138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677A7E4-568E-4514-964B-3597AFAA8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8185150"/>
          <a:ext cx="1161288" cy="116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186F9-F0F9-4203-9677-18EE25578E43}">
  <dimension ref="A1:R87"/>
  <sheetViews>
    <sheetView tabSelected="1" workbookViewId="0">
      <selection activeCell="A3" sqref="A3"/>
    </sheetView>
  </sheetViews>
  <sheetFormatPr defaultColWidth="14.453125" defaultRowHeight="14" x14ac:dyDescent="0.3"/>
  <cols>
    <col min="1" max="1" width="25.54296875" style="47" customWidth="1"/>
    <col min="2" max="2" width="54.6328125" style="62" customWidth="1"/>
    <col min="3" max="3" width="14.453125" style="224"/>
    <col min="4" max="5" width="14.453125" style="47"/>
    <col min="6" max="18" width="14.453125" style="49"/>
    <col min="19" max="16384" width="14.453125" style="47"/>
  </cols>
  <sheetData>
    <row r="1" spans="1:18" x14ac:dyDescent="0.3">
      <c r="A1" s="91"/>
      <c r="B1" s="92"/>
    </row>
    <row r="2" spans="1:18" s="50" customFormat="1" ht="25" x14ac:dyDescent="0.5">
      <c r="A2" s="95" t="s">
        <v>0</v>
      </c>
      <c r="B2" s="97"/>
      <c r="C2" s="22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52" customFormat="1" ht="19" x14ac:dyDescent="0.4">
      <c r="A3" s="100" t="s">
        <v>69</v>
      </c>
      <c r="B3" s="102"/>
      <c r="C3" s="226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4.5" thickBot="1" x14ac:dyDescent="0.35">
      <c r="A4" s="92"/>
      <c r="B4" s="92"/>
    </row>
    <row r="5" spans="1:18" s="55" customFormat="1" ht="25" x14ac:dyDescent="0.5">
      <c r="A5" s="202" t="s">
        <v>33</v>
      </c>
      <c r="B5" s="215"/>
      <c r="C5" s="22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x14ac:dyDescent="0.3">
      <c r="A6" s="245" t="s">
        <v>35</v>
      </c>
      <c r="B6" s="245"/>
    </row>
    <row r="7" spans="1:18" x14ac:dyDescent="0.3">
      <c r="A7" s="105"/>
      <c r="B7" s="105"/>
    </row>
    <row r="8" spans="1:18" s="59" customFormat="1" ht="19" x14ac:dyDescent="0.4">
      <c r="A8" s="106" t="s">
        <v>1</v>
      </c>
      <c r="B8" s="107"/>
      <c r="C8" s="228"/>
      <c r="D8" s="54"/>
      <c r="E8" s="54"/>
      <c r="F8" s="54"/>
      <c r="G8" s="54"/>
      <c r="H8" s="54"/>
      <c r="I8" s="54"/>
      <c r="J8" s="54"/>
      <c r="K8" s="54"/>
    </row>
    <row r="9" spans="1:18" s="59" customFormat="1" ht="19" x14ac:dyDescent="0.4">
      <c r="A9" s="106"/>
      <c r="B9" s="107"/>
      <c r="C9" s="228"/>
      <c r="D9" s="54"/>
      <c r="E9" s="54"/>
      <c r="F9" s="54"/>
      <c r="G9" s="54"/>
      <c r="H9" s="54"/>
      <c r="I9" s="54"/>
      <c r="J9" s="54"/>
      <c r="K9" s="54"/>
    </row>
    <row r="10" spans="1:18" s="59" customFormat="1" ht="19" x14ac:dyDescent="0.4">
      <c r="A10" s="237" t="s">
        <v>67</v>
      </c>
      <c r="B10" s="107"/>
      <c r="C10" s="228"/>
      <c r="D10" s="54"/>
      <c r="E10" s="54"/>
      <c r="F10" s="54"/>
      <c r="G10" s="54"/>
      <c r="H10" s="54"/>
      <c r="I10" s="54"/>
      <c r="J10" s="54"/>
      <c r="K10" s="54"/>
    </row>
    <row r="11" spans="1:18" s="59" customFormat="1" ht="19" x14ac:dyDescent="0.4">
      <c r="A11" s="106"/>
      <c r="B11" s="107"/>
      <c r="C11" s="229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s="52" customFormat="1" ht="19" x14ac:dyDescent="0.4">
      <c r="A12" s="103" t="s">
        <v>65</v>
      </c>
      <c r="B12" s="109"/>
      <c r="C12" s="226"/>
      <c r="F12" s="54"/>
      <c r="G12" s="54"/>
      <c r="H12" s="61"/>
      <c r="I12" s="61"/>
      <c r="J12" s="61"/>
      <c r="K12" s="61"/>
      <c r="L12" s="61"/>
      <c r="M12" s="61"/>
      <c r="N12" s="54"/>
      <c r="O12" s="54"/>
      <c r="P12" s="54"/>
      <c r="Q12" s="54"/>
      <c r="R12" s="54"/>
    </row>
    <row r="13" spans="1:18" ht="14.5" thickBot="1" x14ac:dyDescent="0.35">
      <c r="A13" s="93"/>
      <c r="B13" s="110"/>
      <c r="H13" s="63"/>
      <c r="I13" s="63"/>
      <c r="J13" s="63">
        <v>1</v>
      </c>
      <c r="K13" s="63"/>
      <c r="L13" s="63"/>
      <c r="M13" s="63"/>
    </row>
    <row r="14" spans="1:18" s="67" customFormat="1" ht="30" x14ac:dyDescent="0.3">
      <c r="A14" s="111" t="s">
        <v>9</v>
      </c>
      <c r="B14" s="216" t="s">
        <v>64</v>
      </c>
      <c r="C14" s="230"/>
      <c r="F14" s="68"/>
      <c r="G14" s="68"/>
      <c r="H14" s="69"/>
      <c r="I14" s="69"/>
      <c r="J14" s="70">
        <v>2</v>
      </c>
      <c r="K14" s="70">
        <v>5</v>
      </c>
      <c r="L14" s="69"/>
      <c r="M14" s="69"/>
      <c r="N14" s="68"/>
      <c r="O14" s="68"/>
      <c r="P14" s="68"/>
      <c r="Q14" s="68"/>
      <c r="R14" s="68"/>
    </row>
    <row r="15" spans="1:18" s="57" customFormat="1" ht="30" x14ac:dyDescent="0.3">
      <c r="A15" s="117" t="s">
        <v>5</v>
      </c>
      <c r="B15" s="211"/>
      <c r="C15" s="231"/>
      <c r="F15" s="58"/>
      <c r="G15" s="58"/>
      <c r="H15" s="70"/>
      <c r="I15" s="70"/>
      <c r="J15" s="70">
        <v>3</v>
      </c>
      <c r="K15" s="70">
        <v>6</v>
      </c>
      <c r="L15" s="70"/>
      <c r="M15" s="70"/>
      <c r="N15" s="58"/>
      <c r="O15" s="58"/>
      <c r="P15" s="58"/>
      <c r="Q15" s="58"/>
      <c r="R15" s="58"/>
    </row>
    <row r="16" spans="1:18" s="57" customFormat="1" ht="30" x14ac:dyDescent="0.3">
      <c r="A16" s="117" t="s">
        <v>5</v>
      </c>
      <c r="B16" s="211"/>
      <c r="C16" s="231"/>
      <c r="F16" s="58"/>
      <c r="G16" s="58"/>
      <c r="H16" s="70"/>
      <c r="I16" s="70"/>
      <c r="J16" s="70">
        <v>3</v>
      </c>
      <c r="K16" s="70">
        <v>6</v>
      </c>
      <c r="L16" s="70"/>
      <c r="M16" s="70"/>
      <c r="N16" s="58"/>
      <c r="O16" s="58"/>
      <c r="P16" s="58"/>
      <c r="Q16" s="58"/>
      <c r="R16" s="58"/>
    </row>
    <row r="17" spans="1:18" s="57" customFormat="1" ht="30" x14ac:dyDescent="0.3">
      <c r="A17" s="117" t="s">
        <v>5</v>
      </c>
      <c r="B17" s="211"/>
      <c r="C17" s="231"/>
      <c r="F17" s="58"/>
      <c r="G17" s="58"/>
      <c r="H17" s="70"/>
      <c r="I17" s="70"/>
      <c r="J17" s="70">
        <v>3</v>
      </c>
      <c r="K17" s="70">
        <v>6</v>
      </c>
      <c r="L17" s="70"/>
      <c r="M17" s="70"/>
      <c r="N17" s="58"/>
      <c r="O17" s="58"/>
      <c r="P17" s="58"/>
      <c r="Q17" s="58"/>
      <c r="R17" s="58"/>
    </row>
    <row r="18" spans="1:18" s="57" customFormat="1" ht="30" x14ac:dyDescent="0.3">
      <c r="A18" s="117" t="s">
        <v>5</v>
      </c>
      <c r="B18" s="211"/>
      <c r="C18" s="231"/>
      <c r="F18" s="58"/>
      <c r="G18" s="58"/>
      <c r="H18" s="70"/>
      <c r="I18" s="70"/>
      <c r="J18" s="70">
        <v>3</v>
      </c>
      <c r="K18" s="70">
        <v>6</v>
      </c>
      <c r="L18" s="70"/>
      <c r="M18" s="70"/>
      <c r="N18" s="58"/>
      <c r="O18" s="58"/>
      <c r="P18" s="58"/>
      <c r="Q18" s="58"/>
      <c r="R18" s="58"/>
    </row>
    <row r="19" spans="1:18" s="57" customFormat="1" ht="15" x14ac:dyDescent="0.3">
      <c r="A19" s="130" t="s">
        <v>8</v>
      </c>
      <c r="B19" s="211"/>
      <c r="C19" s="231"/>
      <c r="F19" s="58"/>
      <c r="G19" s="58"/>
      <c r="H19" s="70"/>
      <c r="I19" s="70"/>
      <c r="J19" s="70">
        <v>4</v>
      </c>
      <c r="K19" s="70">
        <v>10</v>
      </c>
      <c r="L19" s="70"/>
      <c r="M19" s="70"/>
      <c r="N19" s="58"/>
      <c r="O19" s="58"/>
      <c r="P19" s="58"/>
      <c r="Q19" s="58"/>
      <c r="R19" s="58"/>
    </row>
    <row r="20" spans="1:18" s="57" customFormat="1" ht="15" x14ac:dyDescent="0.3">
      <c r="A20" s="130" t="s">
        <v>8</v>
      </c>
      <c r="B20" s="211"/>
      <c r="C20" s="231"/>
      <c r="F20" s="58"/>
      <c r="G20" s="58"/>
      <c r="H20" s="70"/>
      <c r="I20" s="70"/>
      <c r="J20" s="70">
        <v>4</v>
      </c>
      <c r="K20" s="70">
        <v>10</v>
      </c>
      <c r="L20" s="70"/>
      <c r="M20" s="70"/>
      <c r="N20" s="58"/>
      <c r="O20" s="58"/>
      <c r="P20" s="58"/>
      <c r="Q20" s="58"/>
      <c r="R20" s="58"/>
    </row>
    <row r="21" spans="1:18" s="57" customFormat="1" ht="15" x14ac:dyDescent="0.3">
      <c r="A21" s="130" t="s">
        <v>8</v>
      </c>
      <c r="B21" s="211"/>
      <c r="C21" s="231"/>
      <c r="F21" s="58"/>
      <c r="G21" s="58"/>
      <c r="H21" s="70"/>
      <c r="I21" s="70"/>
      <c r="J21" s="70">
        <v>4</v>
      </c>
      <c r="K21" s="70">
        <v>10</v>
      </c>
      <c r="L21" s="70"/>
      <c r="M21" s="70"/>
      <c r="N21" s="58"/>
      <c r="O21" s="58"/>
      <c r="P21" s="58"/>
      <c r="Q21" s="58"/>
      <c r="R21" s="58"/>
    </row>
    <row r="22" spans="1:18" s="57" customFormat="1" ht="15.5" thickBot="1" x14ac:dyDescent="0.35">
      <c r="A22" s="119" t="s">
        <v>8</v>
      </c>
      <c r="B22" s="212"/>
      <c r="C22" s="231"/>
      <c r="F22" s="58"/>
      <c r="G22" s="58"/>
      <c r="H22" s="70"/>
      <c r="I22" s="70"/>
      <c r="J22" s="70">
        <v>4</v>
      </c>
      <c r="K22" s="70">
        <v>10</v>
      </c>
      <c r="L22" s="70"/>
      <c r="M22" s="70"/>
      <c r="N22" s="58"/>
      <c r="O22" s="58"/>
      <c r="P22" s="58"/>
      <c r="Q22" s="58"/>
      <c r="R22" s="58"/>
    </row>
    <row r="23" spans="1:18" s="57" customFormat="1" ht="15.5" thickBot="1" x14ac:dyDescent="0.35">
      <c r="B23" s="75"/>
      <c r="C23" s="231"/>
      <c r="F23" s="58"/>
      <c r="G23" s="58"/>
      <c r="H23" s="70"/>
      <c r="I23" s="70"/>
      <c r="J23" s="70"/>
      <c r="K23" s="70">
        <v>11</v>
      </c>
      <c r="L23" s="70"/>
      <c r="M23" s="70"/>
      <c r="N23" s="58"/>
      <c r="O23" s="58"/>
      <c r="P23" s="58"/>
      <c r="Q23" s="58"/>
      <c r="R23" s="58"/>
    </row>
    <row r="24" spans="1:18" s="67" customFormat="1" ht="30" x14ac:dyDescent="0.3">
      <c r="A24" s="129" t="s">
        <v>10</v>
      </c>
      <c r="B24" s="217" t="s">
        <v>64</v>
      </c>
      <c r="C24" s="230"/>
      <c r="F24" s="68"/>
      <c r="G24" s="68"/>
      <c r="H24" s="69"/>
      <c r="I24" s="69"/>
      <c r="J24" s="69"/>
      <c r="K24" s="69">
        <v>12</v>
      </c>
      <c r="L24" s="69"/>
      <c r="M24" s="69"/>
      <c r="N24" s="68"/>
      <c r="O24" s="68"/>
      <c r="P24" s="68"/>
      <c r="Q24" s="68"/>
      <c r="R24" s="68"/>
    </row>
    <row r="25" spans="1:18" s="57" customFormat="1" ht="15" x14ac:dyDescent="0.3">
      <c r="A25" s="208" t="s">
        <v>12</v>
      </c>
      <c r="B25" s="213"/>
      <c r="C25" s="231"/>
      <c r="F25" s="58"/>
      <c r="G25" s="58"/>
      <c r="H25" s="70"/>
      <c r="I25" s="70"/>
      <c r="J25" s="70"/>
      <c r="K25" s="70"/>
      <c r="L25" s="70"/>
      <c r="M25" s="70"/>
      <c r="N25" s="58"/>
      <c r="O25" s="58"/>
      <c r="P25" s="58"/>
      <c r="Q25" s="58"/>
      <c r="R25" s="58"/>
    </row>
    <row r="26" spans="1:18" s="57" customFormat="1" ht="15" x14ac:dyDescent="0.3">
      <c r="A26" s="208" t="s">
        <v>12</v>
      </c>
      <c r="B26" s="213"/>
      <c r="C26" s="231"/>
      <c r="F26" s="58"/>
      <c r="G26" s="58"/>
      <c r="H26" s="70"/>
      <c r="I26" s="70"/>
      <c r="J26" s="70"/>
      <c r="K26" s="70"/>
      <c r="L26" s="70"/>
      <c r="M26" s="70"/>
      <c r="N26" s="58"/>
      <c r="O26" s="58"/>
      <c r="P26" s="58"/>
      <c r="Q26" s="58"/>
      <c r="R26" s="58"/>
    </row>
    <row r="27" spans="1:18" s="57" customFormat="1" ht="15" x14ac:dyDescent="0.3">
      <c r="A27" s="208" t="s">
        <v>12</v>
      </c>
      <c r="B27" s="213"/>
      <c r="C27" s="231"/>
      <c r="F27" s="58"/>
      <c r="G27" s="58"/>
      <c r="H27" s="70"/>
      <c r="I27" s="70"/>
      <c r="J27" s="70"/>
      <c r="K27" s="70"/>
      <c r="L27" s="70"/>
      <c r="M27" s="70"/>
      <c r="N27" s="58"/>
      <c r="O27" s="58"/>
      <c r="P27" s="58"/>
      <c r="Q27" s="58"/>
      <c r="R27" s="58"/>
    </row>
    <row r="28" spans="1:18" s="57" customFormat="1" ht="15" x14ac:dyDescent="0.3">
      <c r="A28" s="208" t="s">
        <v>12</v>
      </c>
      <c r="B28" s="213"/>
      <c r="C28" s="231"/>
      <c r="F28" s="58"/>
      <c r="G28" s="58"/>
      <c r="H28" s="70"/>
      <c r="I28" s="70"/>
      <c r="J28" s="70"/>
      <c r="K28" s="70"/>
      <c r="L28" s="70"/>
      <c r="M28" s="70"/>
      <c r="N28" s="58"/>
      <c r="O28" s="58"/>
      <c r="P28" s="58"/>
      <c r="Q28" s="58"/>
      <c r="R28" s="58"/>
    </row>
    <row r="29" spans="1:18" s="57" customFormat="1" ht="15" x14ac:dyDescent="0.3">
      <c r="A29" s="208" t="s">
        <v>3</v>
      </c>
      <c r="B29" s="213"/>
      <c r="C29" s="231"/>
      <c r="F29" s="58"/>
      <c r="G29" s="58"/>
      <c r="H29" s="70"/>
      <c r="I29" s="70"/>
      <c r="J29" s="70"/>
      <c r="K29" s="70"/>
      <c r="L29" s="70"/>
      <c r="M29" s="70"/>
      <c r="N29" s="58"/>
      <c r="O29" s="58"/>
      <c r="P29" s="58"/>
      <c r="Q29" s="58"/>
      <c r="R29" s="58"/>
    </row>
    <row r="30" spans="1:18" s="57" customFormat="1" ht="15" x14ac:dyDescent="0.3">
      <c r="A30" s="208" t="s">
        <v>3</v>
      </c>
      <c r="B30" s="213"/>
      <c r="C30" s="231"/>
      <c r="F30" s="58"/>
      <c r="G30" s="58"/>
      <c r="H30" s="70"/>
      <c r="I30" s="70"/>
      <c r="J30" s="70"/>
      <c r="K30" s="70"/>
      <c r="L30" s="70"/>
      <c r="M30" s="70"/>
      <c r="N30" s="58"/>
      <c r="O30" s="58"/>
      <c r="P30" s="58"/>
      <c r="Q30" s="58"/>
      <c r="R30" s="58"/>
    </row>
    <row r="31" spans="1:18" s="57" customFormat="1" ht="15" x14ac:dyDescent="0.3">
      <c r="A31" s="208" t="s">
        <v>3</v>
      </c>
      <c r="B31" s="213"/>
      <c r="C31" s="231"/>
      <c r="F31" s="58"/>
      <c r="G31" s="58"/>
      <c r="H31" s="70"/>
      <c r="I31" s="70"/>
      <c r="J31" s="70"/>
      <c r="K31" s="70"/>
      <c r="L31" s="70"/>
      <c r="M31" s="70"/>
      <c r="N31" s="58"/>
      <c r="O31" s="58"/>
      <c r="P31" s="58"/>
      <c r="Q31" s="58"/>
      <c r="R31" s="58"/>
    </row>
    <row r="32" spans="1:18" s="57" customFormat="1" ht="15.5" thickBot="1" x14ac:dyDescent="0.35">
      <c r="A32" s="210" t="s">
        <v>3</v>
      </c>
      <c r="B32" s="214"/>
      <c r="C32" s="231"/>
      <c r="F32" s="58"/>
      <c r="G32" s="58"/>
      <c r="H32" s="70"/>
      <c r="I32" s="70"/>
      <c r="J32" s="70"/>
      <c r="K32" s="70"/>
      <c r="L32" s="70"/>
      <c r="M32" s="70"/>
      <c r="N32" s="58"/>
      <c r="O32" s="58"/>
      <c r="P32" s="58"/>
      <c r="Q32" s="58"/>
      <c r="R32" s="58"/>
    </row>
    <row r="33" spans="1:18" s="67" customFormat="1" ht="30" x14ac:dyDescent="0.3">
      <c r="A33" s="129" t="s">
        <v>11</v>
      </c>
      <c r="B33" s="217" t="s">
        <v>64</v>
      </c>
      <c r="C33" s="230"/>
      <c r="F33" s="68"/>
      <c r="G33" s="68"/>
      <c r="H33" s="69"/>
      <c r="I33" s="69"/>
      <c r="J33" s="69"/>
      <c r="K33" s="69"/>
      <c r="L33" s="69"/>
      <c r="M33" s="69"/>
      <c r="N33" s="68"/>
      <c r="O33" s="68"/>
      <c r="P33" s="68"/>
      <c r="Q33" s="68"/>
      <c r="R33" s="68"/>
    </row>
    <row r="34" spans="1:18" s="57" customFormat="1" ht="15" x14ac:dyDescent="0.3">
      <c r="A34" s="208" t="s">
        <v>12</v>
      </c>
      <c r="B34" s="213"/>
      <c r="C34" s="231"/>
      <c r="F34" s="58"/>
      <c r="G34" s="58"/>
      <c r="H34" s="70"/>
      <c r="I34" s="70"/>
      <c r="J34" s="70"/>
      <c r="K34" s="70"/>
      <c r="L34" s="70"/>
      <c r="M34" s="70"/>
      <c r="N34" s="58"/>
      <c r="O34" s="58"/>
      <c r="P34" s="58"/>
      <c r="Q34" s="58"/>
      <c r="R34" s="58"/>
    </row>
    <row r="35" spans="1:18" s="57" customFormat="1" ht="15" x14ac:dyDescent="0.3">
      <c r="A35" s="208" t="s">
        <v>12</v>
      </c>
      <c r="B35" s="213"/>
      <c r="C35" s="231"/>
      <c r="F35" s="58"/>
      <c r="G35" s="58"/>
      <c r="H35" s="70"/>
      <c r="I35" s="70"/>
      <c r="J35" s="70"/>
      <c r="K35" s="70"/>
      <c r="L35" s="70"/>
      <c r="M35" s="70"/>
      <c r="N35" s="58"/>
      <c r="O35" s="58"/>
      <c r="P35" s="58"/>
      <c r="Q35" s="58"/>
      <c r="R35" s="58"/>
    </row>
    <row r="36" spans="1:18" s="57" customFormat="1" ht="15" x14ac:dyDescent="0.3">
      <c r="A36" s="208" t="s">
        <v>12</v>
      </c>
      <c r="B36" s="213"/>
      <c r="C36" s="231"/>
      <c r="F36" s="58"/>
      <c r="G36" s="58"/>
      <c r="H36" s="70"/>
      <c r="I36" s="70"/>
      <c r="J36" s="70"/>
      <c r="K36" s="70"/>
      <c r="L36" s="70"/>
      <c r="M36" s="70"/>
      <c r="N36" s="58"/>
      <c r="O36" s="58"/>
      <c r="P36" s="58"/>
      <c r="Q36" s="58"/>
      <c r="R36" s="58"/>
    </row>
    <row r="37" spans="1:18" s="57" customFormat="1" ht="15" x14ac:dyDescent="0.3">
      <c r="A37" s="208" t="s">
        <v>12</v>
      </c>
      <c r="B37" s="213"/>
      <c r="C37" s="231"/>
      <c r="F37" s="58"/>
      <c r="G37" s="58"/>
      <c r="H37" s="70"/>
      <c r="I37" s="70"/>
      <c r="J37" s="70"/>
      <c r="K37" s="70"/>
      <c r="L37" s="70"/>
      <c r="M37" s="70"/>
      <c r="N37" s="58"/>
      <c r="O37" s="58"/>
      <c r="P37" s="58"/>
      <c r="Q37" s="58"/>
      <c r="R37" s="58"/>
    </row>
    <row r="38" spans="1:18" s="57" customFormat="1" ht="15" x14ac:dyDescent="0.3">
      <c r="A38" s="208" t="s">
        <v>3</v>
      </c>
      <c r="B38" s="213"/>
      <c r="C38" s="231"/>
      <c r="F38" s="58"/>
      <c r="G38" s="58"/>
      <c r="H38" s="70"/>
      <c r="I38" s="70"/>
      <c r="J38" s="70"/>
      <c r="K38" s="70"/>
      <c r="L38" s="70"/>
      <c r="M38" s="70"/>
      <c r="N38" s="58"/>
      <c r="O38" s="58"/>
      <c r="P38" s="58"/>
      <c r="Q38" s="58"/>
      <c r="R38" s="58"/>
    </row>
    <row r="39" spans="1:18" s="57" customFormat="1" ht="15" x14ac:dyDescent="0.3">
      <c r="A39" s="208" t="s">
        <v>3</v>
      </c>
      <c r="B39" s="213"/>
      <c r="C39" s="231"/>
      <c r="F39" s="58"/>
      <c r="G39" s="58"/>
      <c r="H39" s="70"/>
      <c r="I39" s="70"/>
      <c r="J39" s="70"/>
      <c r="K39" s="70"/>
      <c r="L39" s="70"/>
      <c r="M39" s="70"/>
      <c r="N39" s="58"/>
      <c r="O39" s="58"/>
      <c r="P39" s="58"/>
      <c r="Q39" s="58"/>
      <c r="R39" s="58"/>
    </row>
    <row r="40" spans="1:18" s="57" customFormat="1" ht="15" x14ac:dyDescent="0.3">
      <c r="A40" s="208" t="s">
        <v>3</v>
      </c>
      <c r="B40" s="213"/>
      <c r="C40" s="231"/>
      <c r="F40" s="58"/>
      <c r="G40" s="58"/>
      <c r="H40" s="70"/>
      <c r="I40" s="70"/>
      <c r="J40" s="70"/>
      <c r="K40" s="70"/>
      <c r="L40" s="70"/>
      <c r="M40" s="70"/>
      <c r="N40" s="58"/>
      <c r="O40" s="58"/>
      <c r="P40" s="58"/>
      <c r="Q40" s="58"/>
      <c r="R40" s="58"/>
    </row>
    <row r="41" spans="1:18" s="57" customFormat="1" ht="15.5" thickBot="1" x14ac:dyDescent="0.35">
      <c r="A41" s="209" t="s">
        <v>3</v>
      </c>
      <c r="B41" s="218"/>
      <c r="C41" s="231"/>
      <c r="F41" s="58"/>
      <c r="G41" s="58"/>
      <c r="H41" s="70"/>
      <c r="I41" s="70"/>
      <c r="J41" s="70"/>
      <c r="K41" s="70"/>
      <c r="L41" s="70"/>
      <c r="M41" s="70"/>
      <c r="N41" s="58"/>
      <c r="O41" s="58"/>
      <c r="P41" s="58"/>
      <c r="Q41" s="58"/>
      <c r="R41" s="58"/>
    </row>
    <row r="42" spans="1:18" x14ac:dyDescent="0.3">
      <c r="H42" s="63"/>
      <c r="I42" s="63"/>
      <c r="J42" s="63"/>
      <c r="K42" s="63"/>
      <c r="L42" s="63"/>
      <c r="M42" s="63"/>
    </row>
    <row r="43" spans="1:18" s="52" customFormat="1" ht="19" x14ac:dyDescent="0.4">
      <c r="A43" s="103" t="s">
        <v>47</v>
      </c>
      <c r="B43" s="109"/>
      <c r="C43" s="226"/>
      <c r="F43" s="54"/>
      <c r="G43" s="54"/>
      <c r="H43" s="61"/>
      <c r="I43" s="61"/>
      <c r="J43" s="61"/>
      <c r="K43" s="61"/>
      <c r="L43" s="61"/>
      <c r="M43" s="61"/>
      <c r="N43" s="54"/>
      <c r="O43" s="54"/>
      <c r="P43" s="54"/>
      <c r="Q43" s="54"/>
      <c r="R43" s="54"/>
    </row>
    <row r="44" spans="1:18" ht="14.5" thickBot="1" x14ac:dyDescent="0.35">
      <c r="A44" s="93"/>
      <c r="B44" s="110"/>
      <c r="H44" s="63"/>
      <c r="I44" s="63"/>
      <c r="J44" s="63"/>
      <c r="K44" s="63"/>
      <c r="L44" s="63"/>
      <c r="M44" s="63"/>
    </row>
    <row r="45" spans="1:18" s="67" customFormat="1" ht="30" x14ac:dyDescent="0.3">
      <c r="A45" s="111" t="s">
        <v>9</v>
      </c>
      <c r="B45" s="64" t="s">
        <v>64</v>
      </c>
      <c r="C45" s="232" t="s">
        <v>66</v>
      </c>
      <c r="F45" s="68"/>
      <c r="G45" s="68"/>
      <c r="H45" s="69"/>
      <c r="I45" s="69"/>
      <c r="J45" s="69"/>
      <c r="K45" s="69"/>
      <c r="L45" s="69"/>
      <c r="M45" s="69"/>
      <c r="N45" s="68"/>
      <c r="O45" s="68"/>
      <c r="P45" s="68"/>
      <c r="Q45" s="68"/>
      <c r="R45" s="68"/>
    </row>
    <row r="46" spans="1:18" s="57" customFormat="1" ht="30" x14ac:dyDescent="0.3">
      <c r="A46" s="117" t="s">
        <v>5</v>
      </c>
      <c r="B46" s="219"/>
      <c r="C46" s="233"/>
      <c r="F46" s="58"/>
      <c r="G46" s="58"/>
      <c r="H46" s="70"/>
      <c r="I46" s="84"/>
      <c r="J46" s="84"/>
      <c r="K46" s="70"/>
      <c r="L46" s="70"/>
      <c r="M46" s="70"/>
      <c r="N46" s="58"/>
      <c r="O46" s="58"/>
      <c r="P46" s="58"/>
      <c r="Q46" s="58"/>
      <c r="R46" s="58"/>
    </row>
    <row r="47" spans="1:18" s="57" customFormat="1" ht="30" x14ac:dyDescent="0.3">
      <c r="A47" s="117" t="s">
        <v>5</v>
      </c>
      <c r="B47" s="219"/>
      <c r="C47" s="233"/>
      <c r="F47" s="58"/>
      <c r="G47" s="58"/>
      <c r="H47" s="70"/>
      <c r="I47" s="85">
        <v>44044</v>
      </c>
      <c r="J47" s="85">
        <v>44045</v>
      </c>
      <c r="K47" s="70"/>
      <c r="L47" s="70"/>
      <c r="M47" s="70"/>
      <c r="N47" s="58"/>
      <c r="O47" s="58"/>
      <c r="P47" s="58"/>
      <c r="Q47" s="58"/>
      <c r="R47" s="58"/>
    </row>
    <row r="48" spans="1:18" s="57" customFormat="1" ht="30" x14ac:dyDescent="0.3">
      <c r="A48" s="117" t="s">
        <v>5</v>
      </c>
      <c r="B48" s="219"/>
      <c r="C48" s="233"/>
      <c r="F48" s="58"/>
      <c r="G48" s="58"/>
      <c r="H48" s="70"/>
      <c r="I48" s="85">
        <v>44045</v>
      </c>
      <c r="J48" s="85">
        <v>44046</v>
      </c>
      <c r="K48" s="70"/>
      <c r="L48" s="70"/>
      <c r="M48" s="70"/>
      <c r="N48" s="58"/>
      <c r="O48" s="58"/>
      <c r="P48" s="58"/>
      <c r="Q48" s="58"/>
      <c r="R48" s="58"/>
    </row>
    <row r="49" spans="1:18" s="57" customFormat="1" ht="30" x14ac:dyDescent="0.3">
      <c r="A49" s="117" t="s">
        <v>5</v>
      </c>
      <c r="B49" s="219"/>
      <c r="C49" s="233"/>
      <c r="F49" s="58"/>
      <c r="G49" s="58"/>
      <c r="H49" s="70"/>
      <c r="I49" s="70"/>
      <c r="J49" s="70">
        <v>3</v>
      </c>
      <c r="K49" s="70">
        <v>6</v>
      </c>
      <c r="L49" s="70"/>
      <c r="M49" s="70"/>
      <c r="N49" s="58"/>
      <c r="O49" s="58"/>
      <c r="P49" s="58"/>
      <c r="Q49" s="58"/>
      <c r="R49" s="58"/>
    </row>
    <row r="50" spans="1:18" s="57" customFormat="1" ht="30" x14ac:dyDescent="0.3">
      <c r="A50" s="117" t="s">
        <v>5</v>
      </c>
      <c r="B50" s="219"/>
      <c r="C50" s="233"/>
      <c r="F50" s="58"/>
      <c r="G50" s="58"/>
      <c r="H50" s="70"/>
      <c r="I50" s="70"/>
      <c r="J50" s="70">
        <v>3</v>
      </c>
      <c r="K50" s="70">
        <v>6</v>
      </c>
      <c r="L50" s="70"/>
      <c r="M50" s="70"/>
      <c r="N50" s="58"/>
      <c r="O50" s="58"/>
      <c r="P50" s="58"/>
      <c r="Q50" s="58"/>
      <c r="R50" s="58"/>
    </row>
    <row r="51" spans="1:18" s="57" customFormat="1" ht="30" x14ac:dyDescent="0.3">
      <c r="A51" s="117" t="s">
        <v>5</v>
      </c>
      <c r="B51" s="219"/>
      <c r="C51" s="233"/>
      <c r="F51" s="58"/>
      <c r="G51" s="58"/>
      <c r="H51" s="70"/>
      <c r="I51" s="70"/>
      <c r="J51" s="70">
        <v>3</v>
      </c>
      <c r="K51" s="70">
        <v>6</v>
      </c>
      <c r="L51" s="70"/>
      <c r="M51" s="70"/>
      <c r="N51" s="58"/>
      <c r="O51" s="58"/>
      <c r="P51" s="58"/>
      <c r="Q51" s="58"/>
      <c r="R51" s="58"/>
    </row>
    <row r="52" spans="1:18" s="57" customFormat="1" ht="30" x14ac:dyDescent="0.3">
      <c r="A52" s="117" t="s">
        <v>5</v>
      </c>
      <c r="B52" s="219"/>
      <c r="C52" s="233"/>
      <c r="F52" s="58"/>
      <c r="G52" s="58"/>
      <c r="H52" s="70"/>
      <c r="I52" s="70"/>
      <c r="J52" s="70">
        <v>3</v>
      </c>
      <c r="K52" s="70">
        <v>6</v>
      </c>
      <c r="L52" s="70"/>
      <c r="M52" s="70"/>
      <c r="N52" s="58"/>
      <c r="O52" s="58"/>
      <c r="P52" s="58"/>
      <c r="Q52" s="58"/>
      <c r="R52" s="58"/>
    </row>
    <row r="53" spans="1:18" s="57" customFormat="1" ht="15" x14ac:dyDescent="0.3">
      <c r="A53" s="130" t="s">
        <v>8</v>
      </c>
      <c r="B53" s="219"/>
      <c r="C53" s="233"/>
      <c r="F53" s="58"/>
      <c r="G53" s="58"/>
      <c r="H53" s="70"/>
      <c r="I53" s="70"/>
      <c r="J53" s="70">
        <v>4</v>
      </c>
      <c r="K53" s="70">
        <v>10</v>
      </c>
      <c r="L53" s="70"/>
      <c r="M53" s="70"/>
      <c r="N53" s="58"/>
      <c r="O53" s="58"/>
      <c r="P53" s="58"/>
      <c r="Q53" s="58"/>
      <c r="R53" s="58"/>
    </row>
    <row r="54" spans="1:18" s="57" customFormat="1" ht="15" x14ac:dyDescent="0.3">
      <c r="A54" s="130" t="s">
        <v>8</v>
      </c>
      <c r="B54" s="219"/>
      <c r="C54" s="233"/>
      <c r="F54" s="58"/>
      <c r="G54" s="58"/>
      <c r="H54" s="70"/>
      <c r="I54" s="70"/>
      <c r="J54" s="70">
        <v>4</v>
      </c>
      <c r="K54" s="70">
        <v>10</v>
      </c>
      <c r="L54" s="70"/>
      <c r="M54" s="70"/>
      <c r="N54" s="58"/>
      <c r="O54" s="58"/>
      <c r="P54" s="58"/>
      <c r="Q54" s="58"/>
      <c r="R54" s="58"/>
    </row>
    <row r="55" spans="1:18" s="57" customFormat="1" ht="15" x14ac:dyDescent="0.3">
      <c r="A55" s="130" t="s">
        <v>8</v>
      </c>
      <c r="B55" s="219"/>
      <c r="C55" s="233"/>
      <c r="F55" s="58"/>
      <c r="G55" s="58"/>
      <c r="H55" s="70"/>
      <c r="I55" s="70"/>
      <c r="J55" s="70">
        <v>4</v>
      </c>
      <c r="K55" s="70">
        <v>10</v>
      </c>
      <c r="L55" s="70"/>
      <c r="M55" s="70"/>
      <c r="N55" s="58"/>
      <c r="O55" s="58"/>
      <c r="P55" s="58"/>
      <c r="Q55" s="58"/>
      <c r="R55" s="58"/>
    </row>
    <row r="56" spans="1:18" s="57" customFormat="1" ht="15" x14ac:dyDescent="0.3">
      <c r="A56" s="130" t="s">
        <v>8</v>
      </c>
      <c r="B56" s="219"/>
      <c r="C56" s="233"/>
      <c r="F56" s="58"/>
      <c r="G56" s="58"/>
      <c r="H56" s="70"/>
      <c r="I56" s="70"/>
      <c r="J56" s="70">
        <v>4</v>
      </c>
      <c r="K56" s="70">
        <v>10</v>
      </c>
      <c r="L56" s="70"/>
      <c r="M56" s="70"/>
      <c r="N56" s="58"/>
      <c r="O56" s="58"/>
      <c r="P56" s="58"/>
      <c r="Q56" s="58"/>
      <c r="R56" s="58"/>
    </row>
    <row r="57" spans="1:18" s="57" customFormat="1" ht="15" x14ac:dyDescent="0.3">
      <c r="A57" s="130" t="s">
        <v>8</v>
      </c>
      <c r="B57" s="219"/>
      <c r="C57" s="233"/>
      <c r="F57" s="58"/>
      <c r="G57" s="58"/>
      <c r="H57" s="70"/>
      <c r="I57" s="85">
        <v>44046</v>
      </c>
      <c r="J57" s="85">
        <v>44047</v>
      </c>
      <c r="K57" s="70"/>
      <c r="L57" s="70"/>
      <c r="M57" s="70"/>
      <c r="N57" s="58"/>
      <c r="O57" s="58"/>
      <c r="P57" s="58"/>
      <c r="Q57" s="58"/>
      <c r="R57" s="58"/>
    </row>
    <row r="58" spans="1:18" s="57" customFormat="1" ht="15" x14ac:dyDescent="0.3">
      <c r="A58" s="130" t="s">
        <v>8</v>
      </c>
      <c r="B58" s="219"/>
      <c r="C58" s="233"/>
      <c r="F58" s="58"/>
      <c r="G58" s="58"/>
      <c r="H58" s="70"/>
      <c r="I58" s="85">
        <v>44047</v>
      </c>
      <c r="J58" s="85">
        <v>44048</v>
      </c>
      <c r="K58" s="70"/>
      <c r="L58" s="70"/>
      <c r="M58" s="70"/>
      <c r="N58" s="58"/>
      <c r="O58" s="58"/>
      <c r="P58" s="58"/>
      <c r="Q58" s="58"/>
      <c r="R58" s="58"/>
    </row>
    <row r="59" spans="1:18" s="57" customFormat="1" ht="15.5" thickBot="1" x14ac:dyDescent="0.35">
      <c r="A59" s="119" t="s">
        <v>8</v>
      </c>
      <c r="B59" s="220"/>
      <c r="C59" s="234"/>
      <c r="F59" s="58"/>
      <c r="G59" s="58"/>
      <c r="H59" s="70"/>
      <c r="I59" s="85">
        <v>44048</v>
      </c>
      <c r="J59" s="85">
        <v>44049</v>
      </c>
      <c r="K59" s="70"/>
      <c r="L59" s="70"/>
      <c r="M59" s="70"/>
      <c r="N59" s="58"/>
      <c r="O59" s="58"/>
      <c r="P59" s="58"/>
      <c r="Q59" s="58"/>
      <c r="R59" s="58"/>
    </row>
    <row r="60" spans="1:18" s="57" customFormat="1" ht="15.5" thickBot="1" x14ac:dyDescent="0.35">
      <c r="B60" s="75"/>
      <c r="C60" s="231"/>
      <c r="F60" s="58"/>
      <c r="G60" s="58"/>
      <c r="H60" s="70"/>
      <c r="I60" s="70"/>
      <c r="J60" s="70"/>
      <c r="K60" s="70"/>
      <c r="L60" s="70"/>
      <c r="M60" s="70"/>
      <c r="N60" s="58"/>
      <c r="O60" s="58"/>
      <c r="P60" s="58"/>
      <c r="Q60" s="58"/>
      <c r="R60" s="58"/>
    </row>
    <row r="61" spans="1:18" s="67" customFormat="1" ht="30" x14ac:dyDescent="0.3">
      <c r="A61" s="129" t="s">
        <v>10</v>
      </c>
      <c r="B61" s="64" t="s">
        <v>64</v>
      </c>
      <c r="C61" s="232" t="s">
        <v>66</v>
      </c>
      <c r="F61" s="68"/>
      <c r="G61" s="68"/>
      <c r="H61" s="69"/>
      <c r="I61" s="69"/>
      <c r="J61" s="69"/>
      <c r="K61" s="69"/>
      <c r="L61" s="69"/>
      <c r="M61" s="69"/>
      <c r="N61" s="68"/>
      <c r="O61" s="68"/>
      <c r="P61" s="68"/>
      <c r="Q61" s="68"/>
      <c r="R61" s="68"/>
    </row>
    <row r="62" spans="1:18" s="57" customFormat="1" ht="15" x14ac:dyDescent="0.3">
      <c r="A62" s="130" t="s">
        <v>12</v>
      </c>
      <c r="B62" s="219"/>
      <c r="C62" s="233"/>
      <c r="F62" s="58"/>
      <c r="G62" s="58"/>
      <c r="H62" s="70"/>
      <c r="I62" s="70"/>
      <c r="J62" s="70"/>
      <c r="K62" s="70"/>
      <c r="L62" s="70"/>
      <c r="M62" s="70"/>
      <c r="N62" s="58"/>
      <c r="O62" s="58"/>
      <c r="P62" s="58"/>
      <c r="Q62" s="58"/>
      <c r="R62" s="58"/>
    </row>
    <row r="63" spans="1:18" s="57" customFormat="1" ht="15" x14ac:dyDescent="0.3">
      <c r="A63" s="130" t="s">
        <v>12</v>
      </c>
      <c r="B63" s="219"/>
      <c r="C63" s="233"/>
      <c r="F63" s="58"/>
      <c r="G63" s="58"/>
      <c r="H63" s="70"/>
      <c r="I63" s="70"/>
      <c r="J63" s="70"/>
      <c r="K63" s="70"/>
      <c r="L63" s="70"/>
      <c r="M63" s="70"/>
      <c r="N63" s="58"/>
      <c r="O63" s="58"/>
      <c r="P63" s="58"/>
      <c r="Q63" s="58"/>
      <c r="R63" s="58"/>
    </row>
    <row r="64" spans="1:18" s="57" customFormat="1" ht="15" x14ac:dyDescent="0.3">
      <c r="A64" s="130" t="s">
        <v>12</v>
      </c>
      <c r="B64" s="219"/>
      <c r="C64" s="233"/>
      <c r="F64" s="58"/>
      <c r="G64" s="58"/>
      <c r="H64" s="70"/>
      <c r="I64" s="70"/>
      <c r="J64" s="70"/>
      <c r="K64" s="70"/>
      <c r="L64" s="70"/>
      <c r="M64" s="70"/>
      <c r="N64" s="58"/>
      <c r="O64" s="58"/>
      <c r="P64" s="58"/>
      <c r="Q64" s="58"/>
      <c r="R64" s="58"/>
    </row>
    <row r="65" spans="1:18" s="57" customFormat="1" ht="15" x14ac:dyDescent="0.3">
      <c r="A65" s="130" t="s">
        <v>12</v>
      </c>
      <c r="B65" s="219"/>
      <c r="C65" s="233"/>
      <c r="F65" s="58"/>
      <c r="G65" s="58"/>
      <c r="H65" s="70"/>
      <c r="I65" s="70"/>
      <c r="J65" s="70"/>
      <c r="K65" s="70"/>
      <c r="L65" s="70"/>
      <c r="M65" s="70"/>
      <c r="N65" s="58"/>
      <c r="O65" s="58"/>
      <c r="P65" s="58"/>
      <c r="Q65" s="58"/>
      <c r="R65" s="58"/>
    </row>
    <row r="66" spans="1:18" s="57" customFormat="1" ht="15" x14ac:dyDescent="0.3">
      <c r="A66" s="130" t="s">
        <v>12</v>
      </c>
      <c r="B66" s="219"/>
      <c r="C66" s="233"/>
      <c r="F66" s="58"/>
      <c r="G66" s="58"/>
      <c r="H66" s="70"/>
      <c r="I66" s="70"/>
      <c r="J66" s="70"/>
      <c r="K66" s="70"/>
      <c r="L66" s="70"/>
      <c r="M66" s="70"/>
      <c r="N66" s="58"/>
      <c r="O66" s="58"/>
      <c r="P66" s="58"/>
      <c r="Q66" s="58"/>
      <c r="R66" s="58"/>
    </row>
    <row r="67" spans="1:18" s="57" customFormat="1" ht="15" x14ac:dyDescent="0.3">
      <c r="A67" s="130" t="s">
        <v>12</v>
      </c>
      <c r="B67" s="219"/>
      <c r="C67" s="233"/>
      <c r="F67" s="58"/>
      <c r="G67" s="58"/>
      <c r="H67" s="70"/>
      <c r="I67" s="70"/>
      <c r="J67" s="70"/>
      <c r="K67" s="70"/>
      <c r="L67" s="70"/>
      <c r="M67" s="70"/>
      <c r="N67" s="58"/>
      <c r="O67" s="58"/>
      <c r="P67" s="58"/>
      <c r="Q67" s="58"/>
      <c r="R67" s="58"/>
    </row>
    <row r="68" spans="1:18" s="57" customFormat="1" ht="15" x14ac:dyDescent="0.3">
      <c r="A68" s="130" t="s">
        <v>3</v>
      </c>
      <c r="B68" s="219"/>
      <c r="C68" s="233"/>
      <c r="F68" s="58"/>
      <c r="G68" s="58"/>
      <c r="H68" s="70"/>
      <c r="I68" s="70"/>
      <c r="J68" s="70"/>
      <c r="K68" s="70"/>
      <c r="L68" s="70"/>
      <c r="M68" s="70"/>
      <c r="N68" s="58"/>
      <c r="O68" s="58"/>
      <c r="P68" s="58"/>
      <c r="Q68" s="58"/>
      <c r="R68" s="58"/>
    </row>
    <row r="69" spans="1:18" s="57" customFormat="1" ht="15" x14ac:dyDescent="0.3">
      <c r="A69" s="130" t="s">
        <v>3</v>
      </c>
      <c r="B69" s="219"/>
      <c r="C69" s="233"/>
      <c r="F69" s="58"/>
      <c r="G69" s="58"/>
      <c r="H69" s="70"/>
      <c r="I69" s="70"/>
      <c r="J69" s="70"/>
      <c r="K69" s="70"/>
      <c r="L69" s="70"/>
      <c r="M69" s="70"/>
      <c r="N69" s="58"/>
      <c r="O69" s="58"/>
      <c r="P69" s="58"/>
      <c r="Q69" s="58"/>
      <c r="R69" s="58"/>
    </row>
    <row r="70" spans="1:18" s="57" customFormat="1" ht="15" x14ac:dyDescent="0.3">
      <c r="A70" s="130" t="s">
        <v>3</v>
      </c>
      <c r="B70" s="219"/>
      <c r="C70" s="233"/>
      <c r="F70" s="58"/>
      <c r="G70" s="58"/>
      <c r="H70" s="70"/>
      <c r="I70" s="70"/>
      <c r="J70" s="70"/>
      <c r="K70" s="70"/>
      <c r="L70" s="70"/>
      <c r="M70" s="70"/>
      <c r="N70" s="58"/>
      <c r="O70" s="58"/>
      <c r="P70" s="58"/>
      <c r="Q70" s="58"/>
      <c r="R70" s="58"/>
    </row>
    <row r="71" spans="1:18" s="57" customFormat="1" ht="15" x14ac:dyDescent="0.3">
      <c r="A71" s="130" t="s">
        <v>3</v>
      </c>
      <c r="B71" s="219"/>
      <c r="C71" s="233"/>
      <c r="F71" s="58"/>
      <c r="G71" s="58"/>
      <c r="H71" s="70"/>
      <c r="I71" s="70"/>
      <c r="J71" s="70"/>
      <c r="K71" s="70"/>
      <c r="L71" s="70"/>
      <c r="M71" s="70"/>
      <c r="N71" s="58"/>
      <c r="O71" s="58"/>
      <c r="P71" s="58"/>
      <c r="Q71" s="58"/>
      <c r="R71" s="58"/>
    </row>
    <row r="72" spans="1:18" s="57" customFormat="1" ht="15" x14ac:dyDescent="0.3">
      <c r="A72" s="130" t="s">
        <v>3</v>
      </c>
      <c r="B72" s="219"/>
      <c r="C72" s="233"/>
      <c r="F72" s="58"/>
      <c r="G72" s="58"/>
      <c r="H72" s="70"/>
      <c r="I72" s="70"/>
      <c r="J72" s="70"/>
      <c r="K72" s="70"/>
      <c r="L72" s="70"/>
      <c r="M72" s="70"/>
      <c r="N72" s="58"/>
      <c r="O72" s="58"/>
      <c r="P72" s="58"/>
      <c r="Q72" s="58"/>
      <c r="R72" s="58"/>
    </row>
    <row r="73" spans="1:18" s="57" customFormat="1" ht="15.5" thickBot="1" x14ac:dyDescent="0.35">
      <c r="A73" s="119" t="s">
        <v>3</v>
      </c>
      <c r="B73" s="220"/>
      <c r="C73" s="234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</row>
    <row r="74" spans="1:18" s="67" customFormat="1" ht="30" x14ac:dyDescent="0.3">
      <c r="A74" s="207" t="s">
        <v>11</v>
      </c>
      <c r="B74" s="221" t="s">
        <v>64</v>
      </c>
      <c r="C74" s="235" t="s">
        <v>66</v>
      </c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s="57" customFormat="1" ht="15" x14ac:dyDescent="0.3">
      <c r="A75" s="130" t="s">
        <v>12</v>
      </c>
      <c r="B75" s="222"/>
      <c r="C75" s="233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  <row r="76" spans="1:18" s="57" customFormat="1" ht="15" x14ac:dyDescent="0.3">
      <c r="A76" s="130" t="s">
        <v>12</v>
      </c>
      <c r="B76" s="222"/>
      <c r="C76" s="233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</row>
    <row r="77" spans="1:18" s="57" customFormat="1" ht="15" x14ac:dyDescent="0.3">
      <c r="A77" s="130" t="s">
        <v>12</v>
      </c>
      <c r="B77" s="222"/>
      <c r="C77" s="233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</row>
    <row r="78" spans="1:18" s="57" customFormat="1" ht="15" x14ac:dyDescent="0.3">
      <c r="A78" s="130" t="s">
        <v>12</v>
      </c>
      <c r="B78" s="222"/>
      <c r="C78" s="233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</row>
    <row r="79" spans="1:18" s="57" customFormat="1" ht="15" x14ac:dyDescent="0.3">
      <c r="A79" s="130" t="s">
        <v>12</v>
      </c>
      <c r="B79" s="222"/>
      <c r="C79" s="233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</row>
    <row r="80" spans="1:18" s="57" customFormat="1" ht="15" x14ac:dyDescent="0.3">
      <c r="A80" s="130" t="s">
        <v>12</v>
      </c>
      <c r="B80" s="222"/>
      <c r="C80" s="233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</row>
    <row r="81" spans="1:18" s="57" customFormat="1" ht="15" x14ac:dyDescent="0.3">
      <c r="A81" s="130" t="s">
        <v>3</v>
      </c>
      <c r="B81" s="222"/>
      <c r="C81" s="233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</row>
    <row r="82" spans="1:18" s="57" customFormat="1" ht="15" x14ac:dyDescent="0.3">
      <c r="A82" s="130" t="s">
        <v>3</v>
      </c>
      <c r="B82" s="222"/>
      <c r="C82" s="233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</row>
    <row r="83" spans="1:18" s="57" customFormat="1" ht="15" x14ac:dyDescent="0.3">
      <c r="A83" s="130" t="s">
        <v>3</v>
      </c>
      <c r="B83" s="222"/>
      <c r="C83" s="233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</row>
    <row r="84" spans="1:18" s="57" customFormat="1" ht="15" x14ac:dyDescent="0.3">
      <c r="A84" s="130" t="s">
        <v>3</v>
      </c>
      <c r="B84" s="222"/>
      <c r="C84" s="233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s="57" customFormat="1" ht="15" x14ac:dyDescent="0.3">
      <c r="A85" s="130" t="s">
        <v>3</v>
      </c>
      <c r="B85" s="222"/>
      <c r="C85" s="233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</row>
    <row r="86" spans="1:18" s="57" customFormat="1" ht="15.5" thickBot="1" x14ac:dyDescent="0.35">
      <c r="A86" s="119" t="s">
        <v>3</v>
      </c>
      <c r="B86" s="223"/>
      <c r="C86" s="234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</row>
    <row r="87" spans="1:18" s="93" customFormat="1" x14ac:dyDescent="0.3">
      <c r="B87" s="110"/>
      <c r="C87" s="23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</row>
  </sheetData>
  <mergeCells count="1"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53"/>
  <sheetViews>
    <sheetView workbookViewId="0">
      <selection activeCell="M15" sqref="M15"/>
    </sheetView>
  </sheetViews>
  <sheetFormatPr defaultColWidth="14.453125" defaultRowHeight="14" x14ac:dyDescent="0.3"/>
  <cols>
    <col min="1" max="1" width="25.54296875" style="47" customWidth="1"/>
    <col min="2" max="2" width="9.90625" style="47" customWidth="1"/>
    <col min="3" max="3" width="10.90625" style="62" customWidth="1"/>
    <col min="4" max="5" width="14.08984375" style="47" customWidth="1"/>
    <col min="6" max="6" width="8.6328125" style="47" bestFit="1" customWidth="1"/>
    <col min="7" max="7" width="9.1796875" style="48" bestFit="1" customWidth="1"/>
    <col min="8" max="8" width="12.90625" style="48" customWidth="1"/>
    <col min="9" max="12" width="14.453125" style="47"/>
    <col min="13" max="25" width="14.453125" style="49"/>
    <col min="26" max="16384" width="14.453125" style="47"/>
  </cols>
  <sheetData>
    <row r="1" spans="1:25" x14ac:dyDescent="0.3">
      <c r="A1" s="91"/>
      <c r="B1" s="91"/>
      <c r="C1" s="92"/>
      <c r="D1" s="91"/>
      <c r="E1" s="91"/>
      <c r="F1" s="93"/>
      <c r="G1" s="94"/>
      <c r="H1" s="94"/>
      <c r="I1" s="93"/>
    </row>
    <row r="2" spans="1:25" s="50" customFormat="1" ht="25" x14ac:dyDescent="0.5">
      <c r="A2" s="95" t="s">
        <v>0</v>
      </c>
      <c r="B2" s="96"/>
      <c r="C2" s="97"/>
      <c r="D2" s="96"/>
      <c r="E2" s="96"/>
      <c r="F2" s="98"/>
      <c r="G2" s="99"/>
      <c r="H2" s="99"/>
      <c r="I2" s="98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s="52" customFormat="1" ht="19" x14ac:dyDescent="0.4">
      <c r="A3" s="100" t="s">
        <v>39</v>
      </c>
      <c r="B3" s="101"/>
      <c r="C3" s="102"/>
      <c r="D3" s="101"/>
      <c r="E3" s="101"/>
      <c r="F3" s="103"/>
      <c r="G3" s="104"/>
      <c r="H3" s="104"/>
      <c r="I3" s="10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5" ht="14.5" thickBot="1" x14ac:dyDescent="0.35">
      <c r="A4" s="92"/>
      <c r="B4" s="91"/>
      <c r="C4" s="92"/>
      <c r="D4" s="91"/>
      <c r="E4" s="91"/>
      <c r="F4" s="93"/>
      <c r="G4" s="94"/>
      <c r="H4" s="94"/>
      <c r="I4" s="93"/>
    </row>
    <row r="5" spans="1:25" s="55" customFormat="1" ht="25" x14ac:dyDescent="0.5">
      <c r="A5" s="242" t="s">
        <v>33</v>
      </c>
      <c r="B5" s="247"/>
      <c r="C5" s="247"/>
      <c r="D5" s="247"/>
      <c r="E5" s="247"/>
      <c r="F5" s="247"/>
      <c r="G5" s="247"/>
      <c r="H5" s="247"/>
      <c r="I5" s="248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s="57" customFormat="1" ht="15" x14ac:dyDescent="0.3">
      <c r="A6" s="243" t="s">
        <v>36</v>
      </c>
      <c r="B6" s="249"/>
      <c r="C6" s="249"/>
      <c r="D6" s="249"/>
      <c r="E6" s="249"/>
      <c r="F6" s="249"/>
      <c r="G6" s="249"/>
      <c r="H6" s="249"/>
      <c r="I6" s="250"/>
      <c r="M6" s="58"/>
      <c r="N6" s="58"/>
      <c r="O6" s="58"/>
      <c r="P6" s="70" t="s">
        <v>48</v>
      </c>
      <c r="Q6" s="58"/>
      <c r="R6" s="58"/>
      <c r="S6" s="58"/>
      <c r="T6" s="58"/>
      <c r="U6" s="58"/>
      <c r="V6" s="58"/>
      <c r="W6" s="58"/>
      <c r="X6" s="58"/>
      <c r="Y6" s="58"/>
    </row>
    <row r="7" spans="1:25" s="57" customFormat="1" ht="15" x14ac:dyDescent="0.3">
      <c r="A7" s="243" t="s">
        <v>34</v>
      </c>
      <c r="B7" s="249"/>
      <c r="C7" s="249"/>
      <c r="D7" s="249"/>
      <c r="E7" s="249"/>
      <c r="F7" s="249"/>
      <c r="G7" s="249"/>
      <c r="H7" s="249"/>
      <c r="I7" s="250"/>
      <c r="M7" s="58"/>
      <c r="N7" s="58"/>
      <c r="O7" s="58"/>
      <c r="P7" s="70" t="s">
        <v>49</v>
      </c>
      <c r="Q7" s="58"/>
      <c r="R7" s="58"/>
      <c r="S7" s="58"/>
      <c r="T7" s="58"/>
      <c r="U7" s="58"/>
      <c r="V7" s="58"/>
      <c r="W7" s="58"/>
      <c r="X7" s="58"/>
      <c r="Y7" s="58"/>
    </row>
    <row r="8" spans="1:25" s="57" customFormat="1" ht="15.5" thickBot="1" x14ac:dyDescent="0.35">
      <c r="A8" s="244" t="s">
        <v>63</v>
      </c>
      <c r="B8" s="251"/>
      <c r="C8" s="252"/>
      <c r="D8" s="252"/>
      <c r="E8" s="252"/>
      <c r="F8" s="252"/>
      <c r="G8" s="252"/>
      <c r="H8" s="252"/>
      <c r="I8" s="253"/>
      <c r="M8" s="58"/>
      <c r="N8" s="58"/>
      <c r="O8" s="58"/>
      <c r="P8" s="70"/>
      <c r="Q8" s="58"/>
      <c r="R8" s="58"/>
      <c r="S8" s="58"/>
      <c r="T8" s="58"/>
      <c r="U8" s="58"/>
      <c r="V8" s="58"/>
      <c r="W8" s="58"/>
      <c r="X8" s="58"/>
      <c r="Y8" s="58"/>
    </row>
    <row r="9" spans="1:25" x14ac:dyDescent="0.3">
      <c r="A9" s="245" t="s">
        <v>35</v>
      </c>
      <c r="B9" s="245"/>
      <c r="C9" s="245"/>
      <c r="D9" s="245"/>
      <c r="E9" s="245"/>
      <c r="F9" s="245"/>
      <c r="G9" s="245"/>
      <c r="H9" s="245"/>
      <c r="I9" s="93"/>
    </row>
    <row r="10" spans="1:25" x14ac:dyDescent="0.3">
      <c r="A10" s="105"/>
      <c r="B10" s="105"/>
      <c r="C10" s="105"/>
      <c r="D10" s="105"/>
      <c r="E10" s="105"/>
      <c r="F10" s="105"/>
      <c r="G10" s="105"/>
      <c r="H10" s="105"/>
      <c r="I10" s="93"/>
    </row>
    <row r="11" spans="1:25" s="59" customFormat="1" ht="19" x14ac:dyDescent="0.4">
      <c r="A11" s="106" t="s">
        <v>1</v>
      </c>
      <c r="B11" s="246" t="s">
        <v>2</v>
      </c>
      <c r="C11" s="246"/>
      <c r="D11" s="246"/>
      <c r="E11" s="246"/>
      <c r="F11" s="246"/>
      <c r="G11" s="246"/>
      <c r="H11" s="246"/>
      <c r="I11" s="106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5" s="59" customFormat="1" ht="19" x14ac:dyDescent="0.4">
      <c r="A12" s="106"/>
      <c r="B12" s="106"/>
      <c r="C12" s="107"/>
      <c r="D12" s="106"/>
      <c r="E12" s="106"/>
      <c r="F12" s="106"/>
      <c r="G12" s="108"/>
      <c r="H12" s="108"/>
      <c r="I12" s="106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1:25" s="52" customFormat="1" ht="19" x14ac:dyDescent="0.4">
      <c r="A13" s="103" t="s">
        <v>50</v>
      </c>
      <c r="B13" s="103"/>
      <c r="C13" s="109"/>
      <c r="D13" s="103"/>
      <c r="E13" s="103"/>
      <c r="F13" s="103"/>
      <c r="G13" s="104"/>
      <c r="H13" s="104"/>
      <c r="I13" s="103"/>
      <c r="M13" s="54"/>
      <c r="N13" s="54"/>
      <c r="O13" s="61"/>
      <c r="P13" s="61"/>
      <c r="Q13" s="61"/>
      <c r="R13" s="61"/>
      <c r="S13" s="61"/>
      <c r="T13" s="61"/>
      <c r="U13" s="54"/>
      <c r="V13" s="54"/>
      <c r="W13" s="54"/>
      <c r="X13" s="54"/>
      <c r="Y13" s="54"/>
    </row>
    <row r="14" spans="1:25" ht="14.5" thickBot="1" x14ac:dyDescent="0.35">
      <c r="A14" s="93"/>
      <c r="B14" s="93"/>
      <c r="C14" s="110"/>
      <c r="D14" s="93"/>
      <c r="E14" s="93"/>
      <c r="F14" s="93"/>
      <c r="G14" s="94"/>
      <c r="H14" s="94"/>
      <c r="I14" s="93"/>
      <c r="O14" s="63"/>
      <c r="P14" s="63"/>
      <c r="Q14" s="63">
        <v>1</v>
      </c>
      <c r="R14" s="63"/>
      <c r="S14" s="63"/>
      <c r="T14" s="63"/>
    </row>
    <row r="15" spans="1:25" s="67" customFormat="1" ht="56" x14ac:dyDescent="0.3">
      <c r="A15" s="239" t="s">
        <v>9</v>
      </c>
      <c r="B15" s="112"/>
      <c r="C15" s="113" t="s">
        <v>46</v>
      </c>
      <c r="D15" s="114" t="s">
        <v>14</v>
      </c>
      <c r="E15" s="114" t="s">
        <v>15</v>
      </c>
      <c r="F15" s="114" t="s">
        <v>6</v>
      </c>
      <c r="G15" s="115" t="s">
        <v>7</v>
      </c>
      <c r="H15" s="116" t="s">
        <v>16</v>
      </c>
      <c r="I15" s="66" t="s">
        <v>51</v>
      </c>
      <c r="M15" s="68"/>
      <c r="N15" s="68"/>
      <c r="O15" s="69"/>
      <c r="P15" s="69"/>
      <c r="Q15" s="70">
        <v>2</v>
      </c>
      <c r="R15" s="70">
        <v>5</v>
      </c>
      <c r="S15" s="69"/>
      <c r="T15" s="69"/>
      <c r="U15" s="68"/>
      <c r="V15" s="68"/>
      <c r="W15" s="68"/>
      <c r="X15" s="68"/>
      <c r="Y15" s="68"/>
    </row>
    <row r="16" spans="1:25" s="57" customFormat="1" ht="30" x14ac:dyDescent="0.3">
      <c r="A16" s="117" t="s">
        <v>5</v>
      </c>
      <c r="B16" s="118"/>
      <c r="C16" s="71"/>
      <c r="D16" s="121">
        <v>44044</v>
      </c>
      <c r="E16" s="121">
        <v>44049</v>
      </c>
      <c r="F16" s="122">
        <v>5</v>
      </c>
      <c r="G16" s="123">
        <v>240</v>
      </c>
      <c r="H16" s="124">
        <f>C16*G16</f>
        <v>0</v>
      </c>
      <c r="I16" s="72"/>
      <c r="M16" s="58"/>
      <c r="N16" s="58"/>
      <c r="O16" s="70"/>
      <c r="P16" s="70"/>
      <c r="Q16" s="70">
        <v>3</v>
      </c>
      <c r="R16" s="70">
        <v>6</v>
      </c>
      <c r="S16" s="70"/>
      <c r="T16" s="70"/>
      <c r="U16" s="58"/>
      <c r="V16" s="58"/>
      <c r="W16" s="58"/>
      <c r="X16" s="58"/>
      <c r="Y16" s="58"/>
    </row>
    <row r="17" spans="1:25" s="57" customFormat="1" ht="15.5" thickBot="1" x14ac:dyDescent="0.35">
      <c r="A17" s="119" t="s">
        <v>8</v>
      </c>
      <c r="B17" s="120"/>
      <c r="C17" s="73"/>
      <c r="D17" s="125">
        <v>44044</v>
      </c>
      <c r="E17" s="125">
        <v>44049</v>
      </c>
      <c r="F17" s="126">
        <v>5</v>
      </c>
      <c r="G17" s="127">
        <v>240</v>
      </c>
      <c r="H17" s="128">
        <f>C17*G17</f>
        <v>0</v>
      </c>
      <c r="I17" s="74"/>
      <c r="M17" s="58"/>
      <c r="N17" s="58"/>
      <c r="O17" s="70"/>
      <c r="P17" s="70"/>
      <c r="Q17" s="70">
        <v>4</v>
      </c>
      <c r="R17" s="70">
        <v>10</v>
      </c>
      <c r="S17" s="70"/>
      <c r="T17" s="70"/>
      <c r="U17" s="58"/>
      <c r="V17" s="58"/>
      <c r="W17" s="58"/>
      <c r="X17" s="58"/>
      <c r="Y17" s="58"/>
    </row>
    <row r="18" spans="1:25" s="57" customFormat="1" ht="15.5" thickBot="1" x14ac:dyDescent="0.35">
      <c r="C18" s="75"/>
      <c r="G18" s="76"/>
      <c r="H18" s="76"/>
      <c r="M18" s="58"/>
      <c r="N18" s="58"/>
      <c r="O18" s="70"/>
      <c r="P18" s="70"/>
      <c r="Q18" s="70"/>
      <c r="R18" s="70">
        <v>11</v>
      </c>
      <c r="S18" s="70"/>
      <c r="T18" s="70"/>
      <c r="U18" s="58"/>
      <c r="V18" s="58"/>
      <c r="W18" s="58"/>
      <c r="X18" s="58"/>
      <c r="Y18" s="58"/>
    </row>
    <row r="19" spans="1:25" s="67" customFormat="1" ht="45" x14ac:dyDescent="0.3">
      <c r="A19" s="240" t="s">
        <v>10</v>
      </c>
      <c r="B19" s="65" t="s">
        <v>4</v>
      </c>
      <c r="C19" s="113"/>
      <c r="D19" s="114"/>
      <c r="E19" s="114"/>
      <c r="F19" s="114" t="s">
        <v>6</v>
      </c>
      <c r="G19" s="115" t="s">
        <v>7</v>
      </c>
      <c r="H19" s="115"/>
      <c r="I19" s="66" t="s">
        <v>51</v>
      </c>
      <c r="M19" s="68"/>
      <c r="N19" s="68"/>
      <c r="O19" s="69"/>
      <c r="P19" s="69"/>
      <c r="Q19" s="69"/>
      <c r="R19" s="69">
        <v>12</v>
      </c>
      <c r="S19" s="69"/>
      <c r="T19" s="69"/>
      <c r="U19" s="68"/>
      <c r="V19" s="68"/>
      <c r="W19" s="68"/>
      <c r="X19" s="68"/>
      <c r="Y19" s="68"/>
    </row>
    <row r="20" spans="1:25" s="57" customFormat="1" ht="15" x14ac:dyDescent="0.3">
      <c r="A20" s="130" t="s">
        <v>12</v>
      </c>
      <c r="B20" s="77"/>
      <c r="C20" s="131">
        <v>1</v>
      </c>
      <c r="D20" s="121">
        <v>44044</v>
      </c>
      <c r="E20" s="121">
        <v>44049</v>
      </c>
      <c r="F20" s="122">
        <v>5</v>
      </c>
      <c r="G20" s="123">
        <v>400</v>
      </c>
      <c r="H20" s="123">
        <f>B20*C20*G20</f>
        <v>0</v>
      </c>
      <c r="I20" s="72"/>
      <c r="M20" s="58"/>
      <c r="N20" s="58"/>
      <c r="O20" s="70"/>
      <c r="P20" s="70"/>
      <c r="Q20" s="70"/>
      <c r="R20" s="70"/>
      <c r="S20" s="70"/>
      <c r="T20" s="70"/>
      <c r="U20" s="58"/>
      <c r="V20" s="58"/>
      <c r="W20" s="58"/>
      <c r="X20" s="58"/>
      <c r="Y20" s="58"/>
    </row>
    <row r="21" spans="1:25" s="57" customFormat="1" ht="15.5" thickBot="1" x14ac:dyDescent="0.35">
      <c r="A21" s="130" t="s">
        <v>3</v>
      </c>
      <c r="B21" s="77"/>
      <c r="C21" s="131">
        <v>2</v>
      </c>
      <c r="D21" s="121">
        <v>44044</v>
      </c>
      <c r="E21" s="121">
        <v>44049</v>
      </c>
      <c r="F21" s="122">
        <v>5</v>
      </c>
      <c r="G21" s="123">
        <v>360</v>
      </c>
      <c r="H21" s="123">
        <f>B21*C21*G21</f>
        <v>0</v>
      </c>
      <c r="I21" s="78"/>
      <c r="M21" s="58"/>
      <c r="N21" s="58"/>
      <c r="O21" s="70"/>
      <c r="P21" s="70"/>
      <c r="Q21" s="70"/>
      <c r="R21" s="70"/>
      <c r="S21" s="70"/>
      <c r="T21" s="70"/>
      <c r="U21" s="58"/>
      <c r="V21" s="58"/>
      <c r="W21" s="58"/>
      <c r="X21" s="58"/>
      <c r="Y21" s="58"/>
    </row>
    <row r="22" spans="1:25" s="67" customFormat="1" ht="30.5" thickTop="1" x14ac:dyDescent="0.3">
      <c r="A22" s="241" t="s">
        <v>11</v>
      </c>
      <c r="B22" s="79" t="s">
        <v>4</v>
      </c>
      <c r="C22" s="132"/>
      <c r="D22" s="133"/>
      <c r="E22" s="133"/>
      <c r="F22" s="133" t="s">
        <v>6</v>
      </c>
      <c r="G22" s="134" t="s">
        <v>7</v>
      </c>
      <c r="H22" s="135"/>
      <c r="I22" s="80"/>
      <c r="M22" s="68"/>
      <c r="N22" s="68"/>
      <c r="O22" s="69"/>
      <c r="P22" s="69"/>
      <c r="Q22" s="69"/>
      <c r="R22" s="69"/>
      <c r="S22" s="69"/>
      <c r="T22" s="69"/>
      <c r="U22" s="68"/>
      <c r="V22" s="68"/>
      <c r="W22" s="68"/>
      <c r="X22" s="68"/>
      <c r="Y22" s="68"/>
    </row>
    <row r="23" spans="1:25" s="57" customFormat="1" ht="15" x14ac:dyDescent="0.3">
      <c r="A23" s="130" t="s">
        <v>12</v>
      </c>
      <c r="B23" s="77"/>
      <c r="C23" s="131">
        <v>1</v>
      </c>
      <c r="D23" s="121">
        <v>44044</v>
      </c>
      <c r="E23" s="121">
        <v>44049</v>
      </c>
      <c r="F23" s="122">
        <v>5</v>
      </c>
      <c r="G23" s="123">
        <v>380</v>
      </c>
      <c r="H23" s="124">
        <f>B23*C23*G23</f>
        <v>0</v>
      </c>
      <c r="I23" s="81"/>
      <c r="M23" s="58"/>
      <c r="N23" s="58"/>
      <c r="O23" s="70"/>
      <c r="P23" s="70"/>
      <c r="Q23" s="70"/>
      <c r="R23" s="70"/>
      <c r="S23" s="70"/>
      <c r="T23" s="70"/>
      <c r="U23" s="58"/>
      <c r="V23" s="58"/>
      <c r="W23" s="58"/>
      <c r="X23" s="58"/>
      <c r="Y23" s="58"/>
    </row>
    <row r="24" spans="1:25" s="57" customFormat="1" ht="15.5" thickBot="1" x14ac:dyDescent="0.35">
      <c r="A24" s="119" t="s">
        <v>3</v>
      </c>
      <c r="B24" s="82"/>
      <c r="C24" s="136">
        <v>2</v>
      </c>
      <c r="D24" s="125">
        <v>44044</v>
      </c>
      <c r="E24" s="125">
        <v>44049</v>
      </c>
      <c r="F24" s="126">
        <v>5</v>
      </c>
      <c r="G24" s="127">
        <v>330</v>
      </c>
      <c r="H24" s="128">
        <f>B24*C24*G24</f>
        <v>0</v>
      </c>
      <c r="I24" s="81"/>
      <c r="M24" s="58"/>
      <c r="N24" s="58"/>
      <c r="O24" s="70"/>
      <c r="P24" s="70"/>
      <c r="Q24" s="70"/>
      <c r="R24" s="70"/>
      <c r="S24" s="70"/>
      <c r="T24" s="70"/>
      <c r="U24" s="58"/>
      <c r="V24" s="58"/>
      <c r="W24" s="58"/>
      <c r="X24" s="58"/>
      <c r="Y24" s="58"/>
    </row>
    <row r="25" spans="1:25" x14ac:dyDescent="0.3">
      <c r="O25" s="63"/>
      <c r="P25" s="63"/>
      <c r="Q25" s="63"/>
      <c r="R25" s="63"/>
      <c r="S25" s="63"/>
      <c r="T25" s="63"/>
    </row>
    <row r="26" spans="1:25" s="52" customFormat="1" ht="19" x14ac:dyDescent="0.4">
      <c r="A26" s="103" t="s">
        <v>47</v>
      </c>
      <c r="B26" s="103"/>
      <c r="C26" s="60"/>
      <c r="G26" s="53"/>
      <c r="H26" s="53"/>
      <c r="M26" s="54"/>
      <c r="N26" s="54"/>
      <c r="O26" s="61"/>
      <c r="P26" s="61"/>
      <c r="Q26" s="61"/>
      <c r="R26" s="61"/>
      <c r="S26" s="61"/>
      <c r="T26" s="61"/>
      <c r="U26" s="54"/>
      <c r="V26" s="54"/>
      <c r="W26" s="54"/>
      <c r="X26" s="54"/>
      <c r="Y26" s="54"/>
    </row>
    <row r="27" spans="1:25" ht="14.5" thickBot="1" x14ac:dyDescent="0.35">
      <c r="A27" s="93"/>
      <c r="B27" s="93"/>
      <c r="O27" s="63"/>
      <c r="P27" s="63"/>
      <c r="Q27" s="63"/>
      <c r="R27" s="63"/>
      <c r="S27" s="63"/>
      <c r="T27" s="63"/>
    </row>
    <row r="28" spans="1:25" s="67" customFormat="1" ht="45" x14ac:dyDescent="0.3">
      <c r="A28" s="239" t="s">
        <v>9</v>
      </c>
      <c r="B28" s="113" t="s">
        <v>37</v>
      </c>
      <c r="C28" s="64" t="s">
        <v>45</v>
      </c>
      <c r="D28" s="65" t="s">
        <v>14</v>
      </c>
      <c r="E28" s="65" t="s">
        <v>15</v>
      </c>
      <c r="F28" s="114" t="s">
        <v>6</v>
      </c>
      <c r="G28" s="115" t="s">
        <v>13</v>
      </c>
      <c r="H28" s="116" t="s">
        <v>16</v>
      </c>
      <c r="I28" s="66" t="s">
        <v>51</v>
      </c>
      <c r="M28" s="68"/>
      <c r="N28" s="68"/>
      <c r="O28" s="69"/>
      <c r="P28" s="69"/>
      <c r="Q28" s="69"/>
      <c r="R28" s="69"/>
      <c r="S28" s="69"/>
      <c r="T28" s="69"/>
      <c r="U28" s="68"/>
      <c r="V28" s="68"/>
      <c r="W28" s="68"/>
      <c r="X28" s="68"/>
      <c r="Y28" s="68"/>
    </row>
    <row r="29" spans="1:25" s="57" customFormat="1" ht="30" x14ac:dyDescent="0.3">
      <c r="A29" s="117" t="s">
        <v>5</v>
      </c>
      <c r="B29" s="118">
        <f t="shared" ref="B29:B34" si="0">C29*F29</f>
        <v>0</v>
      </c>
      <c r="C29" s="71"/>
      <c r="D29" s="83"/>
      <c r="E29" s="83"/>
      <c r="F29" s="122">
        <f t="shared" ref="F29:F34" si="1">E29-D29</f>
        <v>0</v>
      </c>
      <c r="G29" s="123">
        <v>50</v>
      </c>
      <c r="H29" s="124">
        <f t="shared" ref="H29:H34" si="2">C29*F29*G29</f>
        <v>0</v>
      </c>
      <c r="I29" s="72"/>
      <c r="M29" s="58"/>
      <c r="N29" s="58"/>
      <c r="O29" s="70"/>
      <c r="P29" s="84"/>
      <c r="Q29" s="84"/>
      <c r="R29" s="70"/>
      <c r="S29" s="70"/>
      <c r="T29" s="70"/>
      <c r="U29" s="58"/>
      <c r="V29" s="58"/>
      <c r="W29" s="58"/>
      <c r="X29" s="58"/>
      <c r="Y29" s="58"/>
    </row>
    <row r="30" spans="1:25" s="57" customFormat="1" ht="30" x14ac:dyDescent="0.3">
      <c r="A30" s="117" t="s">
        <v>5</v>
      </c>
      <c r="B30" s="118">
        <f t="shared" si="0"/>
        <v>0</v>
      </c>
      <c r="C30" s="71"/>
      <c r="D30" s="83"/>
      <c r="E30" s="83"/>
      <c r="F30" s="122">
        <f t="shared" si="1"/>
        <v>0</v>
      </c>
      <c r="G30" s="123">
        <v>50</v>
      </c>
      <c r="H30" s="124">
        <f t="shared" si="2"/>
        <v>0</v>
      </c>
      <c r="I30" s="72"/>
      <c r="M30" s="58"/>
      <c r="N30" s="58"/>
      <c r="O30" s="70"/>
      <c r="P30" s="85">
        <v>44044</v>
      </c>
      <c r="Q30" s="85">
        <v>44045</v>
      </c>
      <c r="R30" s="70"/>
      <c r="S30" s="70"/>
      <c r="T30" s="70"/>
      <c r="U30" s="58"/>
      <c r="V30" s="58"/>
      <c r="W30" s="58"/>
      <c r="X30" s="58"/>
      <c r="Y30" s="58"/>
    </row>
    <row r="31" spans="1:25" s="57" customFormat="1" ht="30" x14ac:dyDescent="0.3">
      <c r="A31" s="117" t="s">
        <v>5</v>
      </c>
      <c r="B31" s="118">
        <f t="shared" si="0"/>
        <v>0</v>
      </c>
      <c r="C31" s="71"/>
      <c r="D31" s="83"/>
      <c r="E31" s="83"/>
      <c r="F31" s="122">
        <f t="shared" si="1"/>
        <v>0</v>
      </c>
      <c r="G31" s="123">
        <v>50</v>
      </c>
      <c r="H31" s="124">
        <f t="shared" si="2"/>
        <v>0</v>
      </c>
      <c r="I31" s="72"/>
      <c r="M31" s="58"/>
      <c r="N31" s="58"/>
      <c r="O31" s="70"/>
      <c r="P31" s="85">
        <v>44045</v>
      </c>
      <c r="Q31" s="85">
        <v>44046</v>
      </c>
      <c r="R31" s="70"/>
      <c r="S31" s="70"/>
      <c r="T31" s="70"/>
      <c r="U31" s="58"/>
      <c r="V31" s="58"/>
      <c r="W31" s="58"/>
      <c r="X31" s="58"/>
      <c r="Y31" s="58"/>
    </row>
    <row r="32" spans="1:25" s="57" customFormat="1" ht="15" x14ac:dyDescent="0.3">
      <c r="A32" s="130" t="s">
        <v>8</v>
      </c>
      <c r="B32" s="118">
        <f t="shared" si="0"/>
        <v>0</v>
      </c>
      <c r="C32" s="71"/>
      <c r="D32" s="83"/>
      <c r="E32" s="83"/>
      <c r="F32" s="122">
        <f t="shared" si="1"/>
        <v>0</v>
      </c>
      <c r="G32" s="123">
        <v>50</v>
      </c>
      <c r="H32" s="124">
        <f t="shared" si="2"/>
        <v>0</v>
      </c>
      <c r="I32" s="72"/>
      <c r="M32" s="58"/>
      <c r="N32" s="58"/>
      <c r="O32" s="70"/>
      <c r="P32" s="85">
        <v>44046</v>
      </c>
      <c r="Q32" s="85">
        <v>44047</v>
      </c>
      <c r="R32" s="70"/>
      <c r="S32" s="70"/>
      <c r="T32" s="70"/>
      <c r="U32" s="58"/>
      <c r="V32" s="58"/>
      <c r="W32" s="58"/>
      <c r="X32" s="58"/>
      <c r="Y32" s="58"/>
    </row>
    <row r="33" spans="1:25" s="57" customFormat="1" ht="15" x14ac:dyDescent="0.3">
      <c r="A33" s="130" t="s">
        <v>8</v>
      </c>
      <c r="B33" s="118">
        <f t="shared" si="0"/>
        <v>0</v>
      </c>
      <c r="C33" s="71"/>
      <c r="D33" s="83"/>
      <c r="E33" s="83"/>
      <c r="F33" s="122">
        <f t="shared" si="1"/>
        <v>0</v>
      </c>
      <c r="G33" s="123">
        <v>50</v>
      </c>
      <c r="H33" s="124">
        <f t="shared" si="2"/>
        <v>0</v>
      </c>
      <c r="I33" s="72"/>
      <c r="M33" s="58"/>
      <c r="N33" s="58"/>
      <c r="O33" s="70"/>
      <c r="P33" s="85">
        <v>44047</v>
      </c>
      <c r="Q33" s="85">
        <v>44048</v>
      </c>
      <c r="R33" s="70"/>
      <c r="S33" s="70"/>
      <c r="T33" s="70"/>
      <c r="U33" s="58"/>
      <c r="V33" s="58"/>
      <c r="W33" s="58"/>
      <c r="X33" s="58"/>
      <c r="Y33" s="58"/>
    </row>
    <row r="34" spans="1:25" s="57" customFormat="1" ht="15.5" thickBot="1" x14ac:dyDescent="0.35">
      <c r="A34" s="119" t="s">
        <v>8</v>
      </c>
      <c r="B34" s="120">
        <f t="shared" si="0"/>
        <v>0</v>
      </c>
      <c r="C34" s="73"/>
      <c r="D34" s="86"/>
      <c r="E34" s="86"/>
      <c r="F34" s="126">
        <f t="shared" si="1"/>
        <v>0</v>
      </c>
      <c r="G34" s="127">
        <v>50</v>
      </c>
      <c r="H34" s="128">
        <f t="shared" si="2"/>
        <v>0</v>
      </c>
      <c r="I34" s="74"/>
      <c r="M34" s="58"/>
      <c r="N34" s="58"/>
      <c r="O34" s="70"/>
      <c r="P34" s="85">
        <v>44048</v>
      </c>
      <c r="Q34" s="85">
        <v>44049</v>
      </c>
      <c r="R34" s="70"/>
      <c r="S34" s="70"/>
      <c r="T34" s="70"/>
      <c r="U34" s="58"/>
      <c r="V34" s="58"/>
      <c r="W34" s="58"/>
      <c r="X34" s="58"/>
      <c r="Y34" s="58"/>
    </row>
    <row r="35" spans="1:25" s="57" customFormat="1" ht="15.5" thickBot="1" x14ac:dyDescent="0.35">
      <c r="C35" s="75"/>
      <c r="G35" s="76"/>
      <c r="H35" s="76"/>
      <c r="M35" s="58"/>
      <c r="N35" s="58"/>
      <c r="O35" s="70"/>
      <c r="P35" s="70"/>
      <c r="Q35" s="70"/>
      <c r="R35" s="70"/>
      <c r="S35" s="70"/>
      <c r="T35" s="70"/>
      <c r="U35" s="58"/>
      <c r="V35" s="58"/>
      <c r="W35" s="58"/>
      <c r="X35" s="58"/>
      <c r="Y35" s="58"/>
    </row>
    <row r="36" spans="1:25" s="67" customFormat="1" ht="45" x14ac:dyDescent="0.3">
      <c r="A36" s="240" t="s">
        <v>10</v>
      </c>
      <c r="B36" s="113" t="s">
        <v>37</v>
      </c>
      <c r="C36" s="113" t="s">
        <v>45</v>
      </c>
      <c r="D36" s="114" t="s">
        <v>14</v>
      </c>
      <c r="E36" s="114" t="s">
        <v>15</v>
      </c>
      <c r="F36" s="114" t="s">
        <v>6</v>
      </c>
      <c r="G36" s="115" t="s">
        <v>7</v>
      </c>
      <c r="H36" s="115" t="s">
        <v>16</v>
      </c>
      <c r="I36" s="66" t="s">
        <v>51</v>
      </c>
      <c r="M36" s="68"/>
      <c r="N36" s="68"/>
      <c r="O36" s="69"/>
      <c r="P36" s="69"/>
      <c r="Q36" s="69"/>
      <c r="R36" s="69"/>
      <c r="S36" s="69"/>
      <c r="T36" s="69"/>
      <c r="U36" s="68"/>
      <c r="V36" s="68"/>
      <c r="W36" s="68"/>
      <c r="X36" s="68"/>
      <c r="Y36" s="68"/>
    </row>
    <row r="37" spans="1:25" s="57" customFormat="1" ht="15" x14ac:dyDescent="0.3">
      <c r="A37" s="130" t="s">
        <v>12</v>
      </c>
      <c r="B37" s="118">
        <f t="shared" ref="B37:B42" si="3">C37*F37</f>
        <v>0</v>
      </c>
      <c r="C37" s="71"/>
      <c r="D37" s="83"/>
      <c r="E37" s="83"/>
      <c r="F37" s="122">
        <f t="shared" ref="F37:F42" si="4">E37-D37</f>
        <v>0</v>
      </c>
      <c r="G37" s="123">
        <v>85</v>
      </c>
      <c r="H37" s="123">
        <f t="shared" ref="H37:H42" si="5">B37*G37</f>
        <v>0</v>
      </c>
      <c r="I37" s="72"/>
      <c r="M37" s="58"/>
      <c r="N37" s="58"/>
      <c r="O37" s="70"/>
      <c r="P37" s="70"/>
      <c r="Q37" s="70"/>
      <c r="R37" s="70"/>
      <c r="S37" s="70"/>
      <c r="T37" s="70"/>
      <c r="U37" s="58"/>
      <c r="V37" s="58"/>
      <c r="W37" s="58"/>
      <c r="X37" s="58"/>
      <c r="Y37" s="58"/>
    </row>
    <row r="38" spans="1:25" s="57" customFormat="1" ht="15" x14ac:dyDescent="0.3">
      <c r="A38" s="130" t="s">
        <v>12</v>
      </c>
      <c r="B38" s="118">
        <f t="shared" si="3"/>
        <v>0</v>
      </c>
      <c r="C38" s="71"/>
      <c r="D38" s="83"/>
      <c r="E38" s="83"/>
      <c r="F38" s="122">
        <f t="shared" si="4"/>
        <v>0</v>
      </c>
      <c r="G38" s="123">
        <v>85</v>
      </c>
      <c r="H38" s="123">
        <f t="shared" si="5"/>
        <v>0</v>
      </c>
      <c r="I38" s="72"/>
      <c r="M38" s="58"/>
      <c r="N38" s="58"/>
      <c r="O38" s="70"/>
      <c r="P38" s="70"/>
      <c r="Q38" s="70"/>
      <c r="R38" s="70"/>
      <c r="S38" s="70"/>
      <c r="T38" s="70"/>
      <c r="U38" s="58"/>
      <c r="V38" s="58"/>
      <c r="W38" s="58"/>
      <c r="X38" s="58"/>
      <c r="Y38" s="58"/>
    </row>
    <row r="39" spans="1:25" s="57" customFormat="1" ht="15" x14ac:dyDescent="0.3">
      <c r="A39" s="130" t="s">
        <v>12</v>
      </c>
      <c r="B39" s="118">
        <f t="shared" si="3"/>
        <v>0</v>
      </c>
      <c r="C39" s="71"/>
      <c r="D39" s="83"/>
      <c r="E39" s="83"/>
      <c r="F39" s="122">
        <f t="shared" si="4"/>
        <v>0</v>
      </c>
      <c r="G39" s="123">
        <v>85</v>
      </c>
      <c r="H39" s="123">
        <f t="shared" si="5"/>
        <v>0</v>
      </c>
      <c r="I39" s="72"/>
      <c r="M39" s="58"/>
      <c r="N39" s="58"/>
      <c r="O39" s="70"/>
      <c r="P39" s="70"/>
      <c r="Q39" s="70"/>
      <c r="R39" s="70"/>
      <c r="S39" s="70"/>
      <c r="T39" s="70"/>
      <c r="U39" s="58"/>
      <c r="V39" s="58"/>
      <c r="W39" s="58"/>
      <c r="X39" s="58"/>
      <c r="Y39" s="58"/>
    </row>
    <row r="40" spans="1:25" s="57" customFormat="1" ht="15" x14ac:dyDescent="0.3">
      <c r="A40" s="130" t="s">
        <v>3</v>
      </c>
      <c r="B40" s="118">
        <f t="shared" si="3"/>
        <v>0</v>
      </c>
      <c r="C40" s="71"/>
      <c r="D40" s="83"/>
      <c r="E40" s="83"/>
      <c r="F40" s="122">
        <f t="shared" si="4"/>
        <v>0</v>
      </c>
      <c r="G40" s="123">
        <v>75</v>
      </c>
      <c r="H40" s="123">
        <f t="shared" si="5"/>
        <v>0</v>
      </c>
      <c r="I40" s="72"/>
      <c r="M40" s="58"/>
      <c r="N40" s="58"/>
      <c r="O40" s="70"/>
      <c r="P40" s="70"/>
      <c r="Q40" s="70"/>
      <c r="R40" s="70"/>
      <c r="S40" s="70"/>
      <c r="T40" s="70"/>
      <c r="U40" s="58"/>
      <c r="V40" s="58"/>
      <c r="W40" s="58"/>
      <c r="X40" s="58"/>
      <c r="Y40" s="58"/>
    </row>
    <row r="41" spans="1:25" s="57" customFormat="1" ht="15" x14ac:dyDescent="0.3">
      <c r="A41" s="130" t="s">
        <v>3</v>
      </c>
      <c r="B41" s="118">
        <f t="shared" si="3"/>
        <v>0</v>
      </c>
      <c r="C41" s="71"/>
      <c r="D41" s="83"/>
      <c r="E41" s="83"/>
      <c r="F41" s="122">
        <f t="shared" si="4"/>
        <v>0</v>
      </c>
      <c r="G41" s="123">
        <v>75</v>
      </c>
      <c r="H41" s="123">
        <f t="shared" si="5"/>
        <v>0</v>
      </c>
      <c r="I41" s="72"/>
      <c r="M41" s="58"/>
      <c r="N41" s="58"/>
      <c r="O41" s="70"/>
      <c r="P41" s="70"/>
      <c r="Q41" s="70"/>
      <c r="R41" s="70"/>
      <c r="S41" s="70"/>
      <c r="T41" s="70"/>
      <c r="U41" s="58"/>
      <c r="V41" s="58"/>
      <c r="W41" s="58"/>
      <c r="X41" s="58"/>
      <c r="Y41" s="58"/>
    </row>
    <row r="42" spans="1:25" s="57" customFormat="1" ht="15.5" thickBot="1" x14ac:dyDescent="0.35">
      <c r="A42" s="137" t="s">
        <v>3</v>
      </c>
      <c r="B42" s="138">
        <f t="shared" si="3"/>
        <v>0</v>
      </c>
      <c r="C42" s="87"/>
      <c r="D42" s="88"/>
      <c r="E42" s="88"/>
      <c r="F42" s="139">
        <f t="shared" si="4"/>
        <v>0</v>
      </c>
      <c r="G42" s="140">
        <v>75</v>
      </c>
      <c r="H42" s="140">
        <f t="shared" si="5"/>
        <v>0</v>
      </c>
      <c r="I42" s="7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s="67" customFormat="1" ht="42" x14ac:dyDescent="0.3">
      <c r="A43" s="240" t="s">
        <v>11</v>
      </c>
      <c r="B43" s="113" t="s">
        <v>37</v>
      </c>
      <c r="C43" s="113" t="s">
        <v>45</v>
      </c>
      <c r="D43" s="114" t="s">
        <v>14</v>
      </c>
      <c r="E43" s="114" t="s">
        <v>15</v>
      </c>
      <c r="F43" s="114" t="s">
        <v>6</v>
      </c>
      <c r="G43" s="115" t="s">
        <v>7</v>
      </c>
      <c r="H43" s="141"/>
      <c r="I43" s="89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s="57" customFormat="1" ht="15" x14ac:dyDescent="0.3">
      <c r="A44" s="130" t="s">
        <v>12</v>
      </c>
      <c r="B44" s="142">
        <f t="shared" ref="B44:B49" si="6">C44*F44</f>
        <v>0</v>
      </c>
      <c r="C44" s="71"/>
      <c r="D44" s="83"/>
      <c r="E44" s="83"/>
      <c r="F44" s="122">
        <f t="shared" ref="F44:F49" si="7">E44-D44</f>
        <v>0</v>
      </c>
      <c r="G44" s="123">
        <v>80</v>
      </c>
      <c r="H44" s="144">
        <f t="shared" ref="H44:H49" si="8">B44*G44</f>
        <v>0</v>
      </c>
      <c r="I44" s="90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57" customFormat="1" ht="15" x14ac:dyDescent="0.3">
      <c r="A45" s="130" t="s">
        <v>12</v>
      </c>
      <c r="B45" s="142">
        <f t="shared" si="6"/>
        <v>0</v>
      </c>
      <c r="C45" s="71"/>
      <c r="D45" s="83"/>
      <c r="E45" s="83"/>
      <c r="F45" s="122">
        <f t="shared" si="7"/>
        <v>0</v>
      </c>
      <c r="G45" s="123">
        <v>80</v>
      </c>
      <c r="H45" s="144">
        <f t="shared" si="8"/>
        <v>0</v>
      </c>
      <c r="I45" s="90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s="57" customFormat="1" ht="15" x14ac:dyDescent="0.3">
      <c r="A46" s="130" t="s">
        <v>12</v>
      </c>
      <c r="B46" s="142">
        <f t="shared" si="6"/>
        <v>0</v>
      </c>
      <c r="C46" s="71"/>
      <c r="D46" s="83"/>
      <c r="E46" s="83"/>
      <c r="F46" s="122">
        <f t="shared" si="7"/>
        <v>0</v>
      </c>
      <c r="G46" s="123">
        <v>80</v>
      </c>
      <c r="H46" s="144">
        <f t="shared" si="8"/>
        <v>0</v>
      </c>
      <c r="I46" s="90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</row>
    <row r="47" spans="1:25" s="57" customFormat="1" ht="15" x14ac:dyDescent="0.3">
      <c r="A47" s="130" t="s">
        <v>3</v>
      </c>
      <c r="B47" s="142">
        <f t="shared" si="6"/>
        <v>0</v>
      </c>
      <c r="C47" s="71"/>
      <c r="D47" s="83"/>
      <c r="E47" s="83"/>
      <c r="F47" s="122">
        <f t="shared" si="7"/>
        <v>0</v>
      </c>
      <c r="G47" s="123">
        <v>70</v>
      </c>
      <c r="H47" s="144">
        <f t="shared" si="8"/>
        <v>0</v>
      </c>
      <c r="I47" s="90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25" s="57" customFormat="1" ht="15" x14ac:dyDescent="0.3">
      <c r="A48" s="130" t="s">
        <v>3</v>
      </c>
      <c r="B48" s="142">
        <f t="shared" si="6"/>
        <v>0</v>
      </c>
      <c r="C48" s="71"/>
      <c r="D48" s="83"/>
      <c r="E48" s="83"/>
      <c r="F48" s="122">
        <f t="shared" si="7"/>
        <v>0</v>
      </c>
      <c r="G48" s="123">
        <v>70</v>
      </c>
      <c r="H48" s="144">
        <f t="shared" si="8"/>
        <v>0</v>
      </c>
      <c r="I48" s="90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</row>
    <row r="49" spans="1:25" s="57" customFormat="1" ht="15.5" thickBot="1" x14ac:dyDescent="0.35">
      <c r="A49" s="119" t="s">
        <v>3</v>
      </c>
      <c r="B49" s="143">
        <f t="shared" si="6"/>
        <v>0</v>
      </c>
      <c r="C49" s="73"/>
      <c r="D49" s="86"/>
      <c r="E49" s="86"/>
      <c r="F49" s="126">
        <f t="shared" si="7"/>
        <v>0</v>
      </c>
      <c r="G49" s="127">
        <v>70</v>
      </c>
      <c r="H49" s="145">
        <f t="shared" si="8"/>
        <v>0</v>
      </c>
      <c r="I49" s="90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</row>
    <row r="50" spans="1:25" s="93" customFormat="1" x14ac:dyDescent="0.3">
      <c r="C50" s="110"/>
      <c r="G50" s="94"/>
      <c r="H50" s="94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</row>
    <row r="51" spans="1:25" s="147" customFormat="1" ht="15" x14ac:dyDescent="0.3">
      <c r="A51" s="147" t="s">
        <v>17</v>
      </c>
      <c r="C51" s="148"/>
      <c r="G51" s="149"/>
      <c r="H51" s="149">
        <f>SUM(H16:H49)</f>
        <v>0</v>
      </c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</row>
    <row r="52" spans="1:25" s="93" customFormat="1" x14ac:dyDescent="0.3">
      <c r="C52" s="110"/>
      <c r="G52" s="94"/>
      <c r="H52" s="94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</row>
    <row r="53" spans="1:25" s="93" customFormat="1" x14ac:dyDescent="0.3">
      <c r="C53" s="110"/>
      <c r="G53" s="94"/>
      <c r="H53" s="94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</row>
  </sheetData>
  <sheetProtection algorithmName="SHA-512" hashValue="frrnOmcd/oEPS2Uk7T8NzEu8lMO5r/dC3ukjFnt4EbwWWkP2ojHCVfF4hSeOvFLqq3GrvrJ/fjEsbSzn1DioKw==" saltValue="V1h3zU/h5t/33hBWUsKdjg==" spinCount="100000" sheet="1" objects="1" scenarios="1" selectLockedCells="1"/>
  <mergeCells count="6">
    <mergeCell ref="B11:H11"/>
    <mergeCell ref="A9:H9"/>
    <mergeCell ref="B5:I5"/>
    <mergeCell ref="B6:I6"/>
    <mergeCell ref="B7:I7"/>
    <mergeCell ref="B8:I8"/>
  </mergeCells>
  <dataValidations count="3">
    <dataValidation type="list" allowBlank="1" showInputMessage="1" showErrorMessage="1" sqref="D29:D34 D44:D49 D37:D42" xr:uid="{533C487D-DC2A-4FBD-BF72-0AFBE906C2FD}">
      <formula1>$P$30:$P$34</formula1>
    </dataValidation>
    <dataValidation type="list" allowBlank="1" showInputMessage="1" showErrorMessage="1" sqref="E29:E34 E44:E49 E37:E42" xr:uid="{CA86158C-EA9F-4546-93DA-39ADAC25E9E6}">
      <formula1>$Q$30:$Q$34</formula1>
    </dataValidation>
    <dataValidation type="list" allowBlank="1" showInputMessage="1" showErrorMessage="1" sqref="I16:I17 I20:I21 I37:I42 I29:I34" xr:uid="{C51BFFE6-CA67-45C6-BFFA-37FD7E29BD94}">
      <formula1>$P$6:$P$7</formula1>
    </dataValidation>
  </dataValidation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43"/>
  <sheetViews>
    <sheetView showGridLines="0" view="pageLayout" zoomScaleNormal="100" workbookViewId="0">
      <selection activeCell="A9" sqref="A9:H9"/>
    </sheetView>
  </sheetViews>
  <sheetFormatPr defaultColWidth="14.26953125" defaultRowHeight="12.5" x14ac:dyDescent="0.25"/>
  <cols>
    <col min="1" max="1" width="28.90625" style="1" customWidth="1"/>
    <col min="2" max="4" width="7.7265625" style="1" customWidth="1"/>
    <col min="5" max="5" width="10.26953125" style="1" customWidth="1"/>
    <col min="6" max="7" width="10.26953125" style="33" customWidth="1"/>
    <col min="8" max="8" width="12.08984375" style="1" customWidth="1"/>
    <col min="9" max="16384" width="14.26953125" style="1"/>
  </cols>
  <sheetData>
    <row r="1" spans="1:8" s="46" customFormat="1" x14ac:dyDescent="0.25">
      <c r="A1" s="25"/>
      <c r="B1" s="45"/>
      <c r="C1" s="25"/>
      <c r="D1" s="25"/>
      <c r="E1" s="25"/>
      <c r="F1" s="25"/>
      <c r="G1" s="25"/>
      <c r="H1" s="25"/>
    </row>
    <row r="2" spans="1:8" x14ac:dyDescent="0.25">
      <c r="B2" s="3"/>
      <c r="C2" s="2"/>
      <c r="D2" s="2"/>
      <c r="E2" s="2"/>
      <c r="F2" s="36"/>
      <c r="G2" s="36"/>
      <c r="H2" s="2"/>
    </row>
    <row r="3" spans="1:8" ht="25" x14ac:dyDescent="0.5">
      <c r="A3" s="256"/>
      <c r="B3" s="256"/>
      <c r="C3" s="4"/>
      <c r="D3" s="4"/>
      <c r="E3" s="5"/>
      <c r="F3" s="5"/>
      <c r="G3" s="5"/>
      <c r="H3" s="5"/>
    </row>
    <row r="4" spans="1:8" ht="15" x14ac:dyDescent="0.3">
      <c r="A4" s="256"/>
      <c r="B4" s="256"/>
      <c r="C4" s="2"/>
      <c r="D4" s="2"/>
      <c r="E4" s="2"/>
      <c r="F4" s="36"/>
      <c r="G4" s="36"/>
      <c r="H4" s="2"/>
    </row>
    <row r="5" spans="1:8" ht="15" x14ac:dyDescent="0.3">
      <c r="A5" s="257"/>
      <c r="B5" s="256"/>
      <c r="C5" s="2"/>
      <c r="D5" s="2"/>
      <c r="E5" s="2"/>
      <c r="F5" s="36"/>
      <c r="G5" s="36"/>
      <c r="H5" s="2"/>
    </row>
    <row r="6" spans="1:8" ht="41" x14ac:dyDescent="0.8">
      <c r="A6" s="254" t="s">
        <v>52</v>
      </c>
      <c r="B6" s="255"/>
      <c r="C6" s="255"/>
      <c r="D6" s="15"/>
      <c r="E6" s="7"/>
      <c r="F6" s="7"/>
      <c r="G6" s="7"/>
      <c r="H6" s="7"/>
    </row>
    <row r="7" spans="1:8" s="33" customFormat="1" ht="18.5" customHeight="1" x14ac:dyDescent="0.8">
      <c r="A7" s="34"/>
      <c r="B7" s="35"/>
      <c r="C7" s="35"/>
      <c r="D7" s="35"/>
      <c r="E7" s="7"/>
      <c r="F7" s="7"/>
      <c r="G7" s="7"/>
      <c r="H7" s="7"/>
    </row>
    <row r="8" spans="1:8" s="156" customFormat="1" ht="15" x14ac:dyDescent="0.3">
      <c r="A8" s="154">
        <f>'REZERVACIJA NASTANITVE'!$B$5</f>
        <v>0</v>
      </c>
      <c r="B8" s="155"/>
      <c r="D8" s="156" t="s">
        <v>68</v>
      </c>
      <c r="E8" s="155"/>
      <c r="F8" s="238">
        <f>'REZERVACIJA NASTANITVE'!$B$8</f>
        <v>0</v>
      </c>
      <c r="G8" s="155"/>
    </row>
    <row r="9" spans="1:8" s="156" customFormat="1" ht="15" x14ac:dyDescent="0.3">
      <c r="A9" s="261">
        <f>'REZERVACIJA NASTANITVE'!$B$6</f>
        <v>0</v>
      </c>
      <c r="B9" s="261"/>
      <c r="C9" s="261"/>
      <c r="D9" s="261"/>
      <c r="E9" s="261"/>
      <c r="F9" s="261"/>
      <c r="G9" s="261"/>
      <c r="H9" s="261"/>
    </row>
    <row r="10" spans="1:8" s="156" customFormat="1" ht="15" x14ac:dyDescent="0.3">
      <c r="A10" s="262">
        <f>'REZERVACIJA NASTANITVE'!$B$7</f>
        <v>0</v>
      </c>
      <c r="B10" s="262"/>
      <c r="C10" s="262"/>
      <c r="D10" s="262"/>
      <c r="E10" s="262"/>
      <c r="F10" s="262"/>
      <c r="G10" s="262"/>
      <c r="H10" s="262"/>
    </row>
    <row r="11" spans="1:8" s="156" customFormat="1" ht="15" x14ac:dyDescent="0.3">
      <c r="A11" s="157"/>
      <c r="B11" s="157"/>
      <c r="C11" s="157"/>
      <c r="D11" s="157"/>
      <c r="E11" s="157"/>
      <c r="F11" s="157"/>
      <c r="G11" s="157"/>
      <c r="H11" s="157"/>
    </row>
    <row r="12" spans="1:8" ht="15" x14ac:dyDescent="0.25">
      <c r="A12" s="11"/>
      <c r="E12" s="8"/>
      <c r="F12" s="38"/>
      <c r="G12" s="38"/>
    </row>
    <row r="13" spans="1:8" ht="15" x14ac:dyDescent="0.3">
      <c r="A13" s="263" t="s">
        <v>62</v>
      </c>
      <c r="B13" s="256"/>
      <c r="D13" s="258" t="s">
        <v>30</v>
      </c>
      <c r="E13" s="258"/>
      <c r="F13" s="258"/>
      <c r="G13" s="258"/>
      <c r="H13" s="258"/>
    </row>
    <row r="14" spans="1:8" ht="15" x14ac:dyDescent="0.3">
      <c r="A14" s="32" t="s">
        <v>32</v>
      </c>
      <c r="B14" s="33"/>
      <c r="D14" s="153" t="s">
        <v>31</v>
      </c>
      <c r="E14" s="151"/>
      <c r="F14" s="151"/>
      <c r="G14" s="151"/>
      <c r="H14" s="152"/>
    </row>
    <row r="15" spans="1:8" x14ac:dyDescent="0.25">
      <c r="A15" s="12"/>
      <c r="B15" s="259"/>
      <c r="C15" s="260"/>
      <c r="D15" s="13"/>
      <c r="E15" s="259"/>
      <c r="F15" s="259"/>
      <c r="G15" s="259"/>
      <c r="H15" s="260"/>
    </row>
    <row r="16" spans="1:8" x14ac:dyDescent="0.25">
      <c r="A16" s="8"/>
      <c r="B16" s="8"/>
      <c r="C16" s="6"/>
      <c r="D16" s="6"/>
      <c r="E16" s="8"/>
      <c r="F16" s="38"/>
      <c r="G16" s="38"/>
      <c r="H16" s="8"/>
    </row>
    <row r="17" spans="1:14" s="15" customFormat="1" ht="15.5" thickBot="1" x14ac:dyDescent="0.3">
      <c r="A17" s="14" t="s">
        <v>22</v>
      </c>
      <c r="B17" s="158" t="s">
        <v>21</v>
      </c>
      <c r="C17" s="158" t="s">
        <v>19</v>
      </c>
      <c r="D17" s="158" t="s">
        <v>25</v>
      </c>
      <c r="E17" s="158" t="s">
        <v>18</v>
      </c>
      <c r="F17" s="158" t="s">
        <v>55</v>
      </c>
      <c r="G17" s="158" t="s">
        <v>53</v>
      </c>
      <c r="H17" s="162" t="s">
        <v>20</v>
      </c>
    </row>
    <row r="18" spans="1:14" x14ac:dyDescent="0.25">
      <c r="A18" s="27" t="s">
        <v>54</v>
      </c>
      <c r="B18" s="19"/>
      <c r="C18" s="20">
        <f>'REZERVACIJA NASTANITVE'!$C$16+'REZERVACIJA NASTANITVE'!$C$17</f>
        <v>0</v>
      </c>
      <c r="D18" s="190">
        <v>6</v>
      </c>
      <c r="E18" s="191">
        <f>24000/109.5</f>
        <v>219.17808219178082</v>
      </c>
      <c r="F18" s="191">
        <f>E18*9.5%</f>
        <v>20.82191780821918</v>
      </c>
      <c r="G18" s="21">
        <f>E18+F18</f>
        <v>240</v>
      </c>
      <c r="H18" s="164">
        <f>C18*G18</f>
        <v>0</v>
      </c>
    </row>
    <row r="19" spans="1:14" ht="25" x14ac:dyDescent="0.25">
      <c r="A19" s="29" t="s">
        <v>56</v>
      </c>
      <c r="B19" s="16">
        <f>'REZERVACIJA NASTANITVE'!$B$20</f>
        <v>0</v>
      </c>
      <c r="C19" s="17">
        <v>1</v>
      </c>
      <c r="D19" s="192">
        <v>6</v>
      </c>
      <c r="E19" s="193">
        <f>40000/109.5</f>
        <v>365.29680365296804</v>
      </c>
      <c r="F19" s="193">
        <f>E19*9.5%</f>
        <v>34.703196347031962</v>
      </c>
      <c r="G19" s="18">
        <f>E19+F19</f>
        <v>400</v>
      </c>
      <c r="H19" s="165">
        <f>B19*G19</f>
        <v>0</v>
      </c>
      <c r="I19" s="174"/>
      <c r="J19" s="174"/>
      <c r="K19" s="174"/>
      <c r="L19" s="174"/>
      <c r="M19" s="174"/>
      <c r="N19" s="174"/>
    </row>
    <row r="20" spans="1:14" ht="25" x14ac:dyDescent="0.25">
      <c r="A20" s="29" t="s">
        <v>57</v>
      </c>
      <c r="B20" s="16">
        <f>'REZERVACIJA NASTANITVE'!$B$21</f>
        <v>0</v>
      </c>
      <c r="C20" s="17">
        <v>2</v>
      </c>
      <c r="D20" s="192">
        <v>6</v>
      </c>
      <c r="E20" s="193">
        <f>36000/109.5</f>
        <v>328.76712328767121</v>
      </c>
      <c r="F20" s="193">
        <f>E20*9.5%</f>
        <v>31.232876712328764</v>
      </c>
      <c r="G20" s="18">
        <f>E20+F20</f>
        <v>360</v>
      </c>
      <c r="H20" s="165">
        <f>B20*C20*G20</f>
        <v>0</v>
      </c>
      <c r="I20" s="174"/>
      <c r="J20" s="174"/>
      <c r="K20" s="174"/>
      <c r="L20" s="174"/>
      <c r="M20" s="174"/>
      <c r="N20" s="174"/>
    </row>
    <row r="21" spans="1:14" ht="25" x14ac:dyDescent="0.25">
      <c r="A21" s="30" t="s">
        <v>58</v>
      </c>
      <c r="B21" s="16">
        <f>'REZERVACIJA NASTANITVE'!$B$23</f>
        <v>0</v>
      </c>
      <c r="C21" s="17">
        <v>1</v>
      </c>
      <c r="D21" s="192">
        <v>6</v>
      </c>
      <c r="E21" s="193">
        <f>38000/109.5</f>
        <v>347.03196347031962</v>
      </c>
      <c r="F21" s="193">
        <f>E21*9.5%</f>
        <v>32.968036529680361</v>
      </c>
      <c r="G21" s="18">
        <f>E21+F21</f>
        <v>380</v>
      </c>
      <c r="H21" s="165">
        <f>B21*G21</f>
        <v>0</v>
      </c>
      <c r="I21" s="174"/>
      <c r="J21" s="174"/>
      <c r="K21" s="174"/>
      <c r="L21" s="174"/>
      <c r="M21" s="174"/>
      <c r="N21" s="174"/>
    </row>
    <row r="22" spans="1:14" ht="25.5" thickBot="1" x14ac:dyDescent="0.3">
      <c r="A22" s="31" t="s">
        <v>59</v>
      </c>
      <c r="B22" s="22">
        <f>'REZERVACIJA NASTANITVE'!$B$24</f>
        <v>0</v>
      </c>
      <c r="C22" s="23">
        <v>2</v>
      </c>
      <c r="D22" s="194">
        <v>6</v>
      </c>
      <c r="E22" s="195">
        <f>33000/109.5</f>
        <v>301.36986301369865</v>
      </c>
      <c r="F22" s="195">
        <f>E22*9.5%</f>
        <v>28.630136986301373</v>
      </c>
      <c r="G22" s="24">
        <f>E22+F22</f>
        <v>330</v>
      </c>
      <c r="H22" s="166">
        <f>B22*C22*G22</f>
        <v>0</v>
      </c>
      <c r="I22" s="174"/>
      <c r="J22" s="174"/>
      <c r="K22" s="174"/>
      <c r="L22" s="174"/>
      <c r="M22" s="174"/>
      <c r="N22" s="174"/>
    </row>
    <row r="23" spans="1:14" s="33" customFormat="1" x14ac:dyDescent="0.25">
      <c r="A23" s="39"/>
      <c r="B23" s="163"/>
      <c r="C23" s="40"/>
      <c r="D23" s="40"/>
      <c r="E23" s="41"/>
      <c r="F23" s="41"/>
      <c r="G23" s="41"/>
      <c r="H23" s="42"/>
      <c r="I23" s="174"/>
      <c r="J23" s="174"/>
      <c r="K23" s="174"/>
      <c r="L23" s="174"/>
      <c r="M23" s="174"/>
      <c r="N23" s="174"/>
    </row>
    <row r="24" spans="1:14" s="15" customFormat="1" ht="15.5" thickBot="1" x14ac:dyDescent="0.3">
      <c r="A24" s="14" t="s">
        <v>23</v>
      </c>
      <c r="B24" s="266" t="s">
        <v>37</v>
      </c>
      <c r="C24" s="266"/>
      <c r="D24" s="158"/>
      <c r="E24" s="158" t="s">
        <v>18</v>
      </c>
      <c r="F24" s="158"/>
      <c r="G24" s="158"/>
      <c r="H24" s="158" t="s">
        <v>20</v>
      </c>
      <c r="I24" s="201"/>
      <c r="J24" s="201"/>
      <c r="K24" s="201"/>
      <c r="L24" s="201"/>
      <c r="M24" s="201"/>
      <c r="N24" s="201"/>
    </row>
    <row r="25" spans="1:14" x14ac:dyDescent="0.25">
      <c r="A25" s="28" t="s">
        <v>24</v>
      </c>
      <c r="B25" s="19">
        <f>'REZERVACIJA NASTANITVE'!$B$29+'REZERVACIJA NASTANITVE'!$B$30+'REZERVACIJA NASTANITVE'!$B$31+'REZERVACIJA NASTANITVE'!$B$32+'REZERVACIJA NASTANITVE'!$B$33+'REZERVACIJA NASTANITVE'!$B$34</f>
        <v>0</v>
      </c>
      <c r="C25" s="190"/>
      <c r="D25" s="190"/>
      <c r="E25" s="191">
        <f>5000/109.5</f>
        <v>45.662100456621005</v>
      </c>
      <c r="F25" s="196">
        <f>E25*9.5%</f>
        <v>4.3378995433789953</v>
      </c>
      <c r="G25" s="205">
        <f>E25+F25</f>
        <v>50</v>
      </c>
      <c r="H25" s="164">
        <f>B25*G25</f>
        <v>0</v>
      </c>
      <c r="I25" s="174"/>
      <c r="J25" s="174"/>
      <c r="K25" s="174"/>
      <c r="L25" s="174"/>
      <c r="M25" s="174"/>
      <c r="N25" s="174"/>
    </row>
    <row r="26" spans="1:14" s="15" customFormat="1" ht="15" x14ac:dyDescent="0.25">
      <c r="A26" s="26"/>
      <c r="B26" s="159" t="s">
        <v>37</v>
      </c>
      <c r="C26" s="160"/>
      <c r="D26" s="160"/>
      <c r="E26" s="203" t="s">
        <v>18</v>
      </c>
      <c r="F26" s="160"/>
      <c r="G26" s="160"/>
      <c r="H26" s="161" t="s">
        <v>20</v>
      </c>
      <c r="I26" s="201"/>
      <c r="J26" s="201"/>
      <c r="K26" s="201"/>
      <c r="L26" s="201"/>
      <c r="M26" s="201"/>
      <c r="N26" s="201"/>
    </row>
    <row r="27" spans="1:14" ht="25" x14ac:dyDescent="0.25">
      <c r="A27" s="29" t="s">
        <v>29</v>
      </c>
      <c r="B27" s="16">
        <f>'REZERVACIJA NASTANITVE'!$B$37+'REZERVACIJA NASTANITVE'!$B$38+'REZERVACIJA NASTANITVE'!$B$39</f>
        <v>0</v>
      </c>
      <c r="C27" s="192"/>
      <c r="D27" s="192"/>
      <c r="E27" s="193">
        <f>8500/109.5</f>
        <v>77.625570776255714</v>
      </c>
      <c r="F27" s="198">
        <f>E27*9.5%</f>
        <v>7.3744292237442925</v>
      </c>
      <c r="G27" s="206">
        <f>E27+F27</f>
        <v>85</v>
      </c>
      <c r="H27" s="165">
        <f>B27*G27</f>
        <v>0</v>
      </c>
      <c r="I27" s="174"/>
      <c r="J27" s="174"/>
      <c r="K27" s="174"/>
      <c r="L27" s="174"/>
      <c r="M27" s="174"/>
      <c r="N27" s="174"/>
    </row>
    <row r="28" spans="1:14" ht="25" x14ac:dyDescent="0.25">
      <c r="A28" s="29" t="s">
        <v>26</v>
      </c>
      <c r="B28" s="16">
        <f>'REZERVACIJA NASTANITVE'!$B$40+'REZERVACIJA NASTANITVE'!$B$41+'REZERVACIJA NASTANITVE'!$B$42</f>
        <v>0</v>
      </c>
      <c r="C28" s="192"/>
      <c r="D28" s="192"/>
      <c r="E28" s="193">
        <f>7500/109.5</f>
        <v>68.493150684931507</v>
      </c>
      <c r="F28" s="198">
        <f>E28*9.5%</f>
        <v>6.506849315068493</v>
      </c>
      <c r="G28" s="206">
        <f>E28+F28</f>
        <v>75</v>
      </c>
      <c r="H28" s="165">
        <f>B28*G28</f>
        <v>0</v>
      </c>
      <c r="I28" s="174"/>
      <c r="J28" s="174"/>
      <c r="K28" s="174"/>
      <c r="L28" s="174"/>
      <c r="M28" s="174"/>
      <c r="N28" s="174"/>
    </row>
    <row r="29" spans="1:14" ht="25" x14ac:dyDescent="0.25">
      <c r="A29" s="30" t="s">
        <v>27</v>
      </c>
      <c r="B29" s="16">
        <f>'REZERVACIJA NASTANITVE'!$B$44+'REZERVACIJA NASTANITVE'!$B$45+'REZERVACIJA NASTANITVE'!$B$46</f>
        <v>0</v>
      </c>
      <c r="C29" s="192"/>
      <c r="D29" s="192"/>
      <c r="E29" s="193">
        <f>8000/109.5</f>
        <v>73.05936073059361</v>
      </c>
      <c r="F29" s="198">
        <f>E29*9.5%</f>
        <v>6.9406392694063932</v>
      </c>
      <c r="G29" s="206">
        <f>E29+F29</f>
        <v>80</v>
      </c>
      <c r="H29" s="165">
        <f>B29*G29</f>
        <v>0</v>
      </c>
      <c r="I29" s="174"/>
      <c r="J29" s="174"/>
      <c r="K29" s="174"/>
      <c r="L29" s="174"/>
      <c r="M29" s="174"/>
      <c r="N29" s="174"/>
    </row>
    <row r="30" spans="1:14" ht="25.5" thickBot="1" x14ac:dyDescent="0.3">
      <c r="A30" s="175" t="s">
        <v>28</v>
      </c>
      <c r="B30" s="176">
        <f>'REZERVACIJA NASTANITVE'!$B$47+'REZERVACIJA NASTANITVE'!$B$48+'REZERVACIJA NASTANITVE'!$B$49</f>
        <v>0</v>
      </c>
      <c r="C30" s="197"/>
      <c r="D30" s="197"/>
      <c r="E30" s="204">
        <f>7000/109.5</f>
        <v>63.926940639269404</v>
      </c>
      <c r="F30" s="198">
        <f>E30*9.5%</f>
        <v>6.0730593607305936</v>
      </c>
      <c r="G30" s="206">
        <f>E30+F30</f>
        <v>70</v>
      </c>
      <c r="H30" s="177">
        <f>B30*G30</f>
        <v>0</v>
      </c>
      <c r="I30" s="174"/>
      <c r="J30" s="174"/>
      <c r="K30" s="174"/>
      <c r="L30" s="174"/>
      <c r="M30" s="174"/>
      <c r="N30" s="174"/>
    </row>
    <row r="31" spans="1:14" s="33" customFormat="1" x14ac:dyDescent="0.25">
      <c r="A31" s="187"/>
      <c r="B31" s="43"/>
      <c r="C31" s="44"/>
      <c r="D31" s="44"/>
      <c r="E31" s="188"/>
      <c r="F31" s="188"/>
      <c r="G31" s="188"/>
      <c r="H31" s="189"/>
      <c r="I31" s="174"/>
      <c r="J31" s="174"/>
      <c r="K31" s="174"/>
      <c r="L31" s="174"/>
      <c r="M31" s="174"/>
      <c r="N31" s="174"/>
    </row>
    <row r="32" spans="1:14" s="172" customFormat="1" ht="17.5" x14ac:dyDescent="0.35">
      <c r="A32" s="182"/>
      <c r="B32" s="183" t="s">
        <v>60</v>
      </c>
      <c r="C32" s="183"/>
      <c r="D32" s="184"/>
      <c r="E32" s="185"/>
      <c r="F32" s="185"/>
      <c r="G32" s="185"/>
      <c r="H32" s="186">
        <f>H34*100/109.5</f>
        <v>0</v>
      </c>
      <c r="I32" s="173"/>
      <c r="J32" s="173"/>
      <c r="K32" s="173"/>
      <c r="L32" s="173"/>
      <c r="M32" s="173"/>
      <c r="N32" s="173"/>
    </row>
    <row r="33" spans="1:14" s="172" customFormat="1" ht="17.5" x14ac:dyDescent="0.35">
      <c r="A33" s="173"/>
      <c r="B33" s="178" t="s">
        <v>61</v>
      </c>
      <c r="C33" s="178"/>
      <c r="D33" s="179"/>
      <c r="E33" s="180"/>
      <c r="F33" s="180"/>
      <c r="G33" s="180"/>
      <c r="H33" s="181">
        <f>H32*9.5%</f>
        <v>0</v>
      </c>
      <c r="I33" s="173"/>
      <c r="J33" s="173"/>
      <c r="K33" s="173"/>
      <c r="L33" s="173"/>
      <c r="M33" s="173"/>
      <c r="N33" s="173"/>
    </row>
    <row r="34" spans="1:14" s="33" customFormat="1" ht="17.5" x14ac:dyDescent="0.35">
      <c r="A34" s="167"/>
      <c r="B34" s="168" t="s">
        <v>38</v>
      </c>
      <c r="C34" s="168"/>
      <c r="D34" s="169"/>
      <c r="E34" s="170"/>
      <c r="F34" s="170"/>
      <c r="G34" s="170"/>
      <c r="H34" s="171">
        <f>SUM(H18:H30)</f>
        <v>0</v>
      </c>
      <c r="I34" s="174"/>
      <c r="J34" s="174"/>
      <c r="K34" s="174"/>
      <c r="L34" s="174"/>
      <c r="M34" s="174"/>
      <c r="N34" s="174"/>
    </row>
    <row r="35" spans="1:14" ht="25" x14ac:dyDescent="0.25">
      <c r="A35" s="9"/>
      <c r="B35" s="10"/>
      <c r="C35" s="10"/>
      <c r="D35" s="10"/>
      <c r="E35" s="264"/>
      <c r="F35" s="264"/>
      <c r="G35" s="264"/>
      <c r="H35" s="265"/>
      <c r="I35" s="174"/>
      <c r="J35" s="174"/>
      <c r="K35" s="174"/>
      <c r="L35" s="174"/>
      <c r="M35" s="174"/>
      <c r="N35" s="174"/>
    </row>
    <row r="36" spans="1:14" x14ac:dyDescent="0.25">
      <c r="A36" s="199" t="s">
        <v>40</v>
      </c>
      <c r="B36" s="6"/>
      <c r="C36" s="6"/>
      <c r="D36" s="6"/>
      <c r="E36" s="6"/>
      <c r="F36" s="37"/>
      <c r="G36" s="37"/>
      <c r="H36" s="6"/>
      <c r="I36" s="174"/>
      <c r="J36" s="174"/>
      <c r="K36" s="174"/>
      <c r="L36" s="174"/>
      <c r="M36" s="174"/>
      <c r="N36" s="174"/>
    </row>
    <row r="37" spans="1:14" x14ac:dyDescent="0.25">
      <c r="A37" s="199" t="s">
        <v>41</v>
      </c>
      <c r="I37" s="174"/>
      <c r="J37" s="174"/>
      <c r="K37" s="174"/>
      <c r="L37" s="174"/>
      <c r="M37" s="174"/>
      <c r="N37" s="174"/>
    </row>
    <row r="38" spans="1:14" x14ac:dyDescent="0.25">
      <c r="A38" s="199" t="s">
        <v>44</v>
      </c>
      <c r="I38" s="174"/>
      <c r="J38" s="174"/>
      <c r="K38" s="174"/>
      <c r="L38" s="174"/>
      <c r="M38" s="174"/>
      <c r="N38" s="174"/>
    </row>
    <row r="39" spans="1:14" x14ac:dyDescent="0.25">
      <c r="A39" s="199"/>
      <c r="I39" s="174"/>
      <c r="J39" s="174"/>
      <c r="K39" s="174"/>
      <c r="L39" s="174"/>
      <c r="M39" s="174"/>
      <c r="N39" s="174"/>
    </row>
    <row r="40" spans="1:14" x14ac:dyDescent="0.25">
      <c r="A40" s="200" t="s">
        <v>42</v>
      </c>
      <c r="I40" s="174"/>
      <c r="J40" s="174"/>
      <c r="K40" s="174"/>
      <c r="L40" s="174"/>
      <c r="M40" s="174"/>
      <c r="N40" s="174"/>
    </row>
    <row r="41" spans="1:14" x14ac:dyDescent="0.25">
      <c r="A41" s="200" t="s">
        <v>43</v>
      </c>
      <c r="I41" s="174"/>
      <c r="J41" s="174"/>
      <c r="K41" s="174"/>
      <c r="L41" s="174"/>
      <c r="M41" s="174"/>
      <c r="N41" s="174"/>
    </row>
    <row r="42" spans="1:14" x14ac:dyDescent="0.25">
      <c r="I42" s="174"/>
      <c r="J42" s="174"/>
      <c r="K42" s="174"/>
      <c r="L42" s="174"/>
      <c r="M42" s="174"/>
      <c r="N42" s="174"/>
    </row>
    <row r="43" spans="1:14" x14ac:dyDescent="0.25">
      <c r="I43" s="174"/>
      <c r="J43" s="174"/>
      <c r="K43" s="174"/>
      <c r="L43" s="174"/>
      <c r="M43" s="174"/>
      <c r="N43" s="174"/>
    </row>
  </sheetData>
  <sheetProtection algorithmName="SHA-512" hashValue="LcWj1Exo2RBRKB+k4voBHQrVnOoA4z45pBS+bgW8eML+SbQn839d3lhGv3SF7bf0plNXpRf9sY3d+NGnOUNhQA==" saltValue="pB7bYQJAavZVLTXtIg+f5w==" spinCount="100000" sheet="1" objects="1" scenarios="1" selectLockedCells="1"/>
  <mergeCells count="12">
    <mergeCell ref="E15:H15"/>
    <mergeCell ref="A9:H9"/>
    <mergeCell ref="A10:H10"/>
    <mergeCell ref="A13:B13"/>
    <mergeCell ref="E35:H35"/>
    <mergeCell ref="B24:C24"/>
    <mergeCell ref="B15:C15"/>
    <mergeCell ref="A6:C6"/>
    <mergeCell ref="A3:B3"/>
    <mergeCell ref="A4:B4"/>
    <mergeCell ref="A5:B5"/>
    <mergeCell ref="D13:H13"/>
  </mergeCells>
  <pageMargins left="0.36805555555555558" right="0.1736111111111111" top="0.46527777777777779" bottom="0.75" header="0.3" footer="0.3"/>
  <pageSetup paperSize="9" orientation="portrait" r:id="rId1"/>
  <headerFooter scaleWithDoc="0" alignWithMargins="0">
    <oddFooter>&amp;C                                         &amp;"Cambria,Običajno" DATUM:&amp;R&amp;"Cambria,Običajno"&amp;D,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RAZDELITEV PO SOBAH</vt:lpstr>
      <vt:lpstr>REZERVACIJA NASTANITVE</vt:lpstr>
      <vt:lpstr>PREDRAČUN</vt:lpstr>
      <vt:lpstr>'REZERVACIJA NASTANITVE'!Področje_tiskanja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2020-06-10T06:56:22Z</cp:lastPrinted>
  <dcterms:created xsi:type="dcterms:W3CDTF">2020-06-09T10:32:59Z</dcterms:created>
  <dcterms:modified xsi:type="dcterms:W3CDTF">2020-06-11T06:52:39Z</dcterms:modified>
</cp:coreProperties>
</file>